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0" yWindow="0" windowWidth="25900" windowHeight="14000"/>
  </bookViews>
  <sheets>
    <sheet name="Pork" sheetId="7" r:id="rId1"/>
    <sheet name="Value-Added Analysis" sheetId="1" r:id="rId2"/>
    <sheet name="Lamb 1" sheetId="2" r:id="rId3"/>
    <sheet name="Lamb 2" sheetId="3" r:id="rId4"/>
    <sheet name="Beef 1" sheetId="5" r:id="rId5"/>
    <sheet name="Beef 2" sheetId="6" r:id="rId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" i="7" l="1"/>
  <c r="C25" i="7"/>
  <c r="C26" i="7"/>
  <c r="C10" i="7"/>
  <c r="C29" i="7"/>
  <c r="C30" i="7"/>
  <c r="C31" i="7"/>
  <c r="C12" i="7"/>
  <c r="C33" i="7"/>
  <c r="C34" i="7"/>
  <c r="C35" i="7"/>
  <c r="C38" i="7"/>
  <c r="C39" i="7"/>
  <c r="C16" i="7"/>
  <c r="C42" i="7"/>
  <c r="C43" i="7"/>
  <c r="C44" i="7"/>
  <c r="C45" i="7"/>
  <c r="C13" i="7"/>
  <c r="B11" i="7"/>
  <c r="B25" i="7"/>
  <c r="B26" i="7"/>
  <c r="B10" i="7"/>
  <c r="B29" i="7"/>
  <c r="B30" i="7"/>
  <c r="B31" i="7"/>
  <c r="B12" i="7"/>
  <c r="B33" i="7"/>
  <c r="B34" i="7"/>
  <c r="B35" i="7"/>
  <c r="B38" i="7"/>
  <c r="B39" i="7"/>
  <c r="B16" i="7"/>
  <c r="B42" i="7"/>
  <c r="B43" i="7"/>
  <c r="B44" i="7"/>
  <c r="B45" i="7"/>
  <c r="B13" i="7"/>
  <c r="B14" i="3"/>
  <c r="B28" i="3"/>
  <c r="B29" i="3"/>
  <c r="B13" i="3"/>
  <c r="B32" i="3"/>
  <c r="B33" i="3"/>
  <c r="B34" i="3"/>
  <c r="B15" i="3"/>
  <c r="B36" i="3"/>
  <c r="B37" i="3"/>
  <c r="B38" i="3"/>
  <c r="B41" i="3"/>
  <c r="B42" i="3"/>
  <c r="B19" i="3"/>
  <c r="B45" i="3"/>
  <c r="B46" i="3"/>
  <c r="B47" i="3"/>
  <c r="B48" i="3"/>
  <c r="B16" i="3"/>
  <c r="C14" i="3"/>
  <c r="C28" i="3"/>
  <c r="C29" i="3"/>
  <c r="C13" i="3"/>
  <c r="C32" i="3"/>
  <c r="C33" i="3"/>
  <c r="C34" i="3"/>
  <c r="C15" i="3"/>
  <c r="C36" i="3"/>
  <c r="C37" i="3"/>
  <c r="C38" i="3"/>
  <c r="C41" i="3"/>
  <c r="C42" i="3"/>
  <c r="C19" i="3"/>
  <c r="C45" i="3"/>
  <c r="C46" i="3"/>
  <c r="C47" i="3"/>
  <c r="C48" i="3"/>
  <c r="C16" i="3"/>
  <c r="B18" i="6"/>
  <c r="B44" i="6"/>
  <c r="B41" i="6"/>
  <c r="B40" i="6"/>
  <c r="B45" i="6"/>
  <c r="B33" i="6"/>
  <c r="B32" i="6"/>
  <c r="B12" i="6"/>
  <c r="B31" i="6"/>
  <c r="B15" i="6"/>
  <c r="B14" i="6"/>
  <c r="B35" i="6"/>
  <c r="B13" i="6"/>
  <c r="B27" i="6"/>
  <c r="B28" i="6"/>
  <c r="B41" i="5"/>
  <c r="B40" i="5"/>
  <c r="B33" i="5"/>
  <c r="B32" i="5"/>
  <c r="B18" i="5"/>
  <c r="B44" i="5"/>
  <c r="B15" i="5"/>
  <c r="B14" i="5"/>
  <c r="B35" i="5"/>
  <c r="B13" i="5"/>
  <c r="B27" i="5"/>
  <c r="B28" i="5"/>
  <c r="B12" i="5"/>
  <c r="B31" i="5"/>
  <c r="B41" i="2"/>
  <c r="B40" i="2"/>
  <c r="B33" i="2"/>
  <c r="B32" i="2"/>
  <c r="B18" i="2"/>
  <c r="B44" i="2"/>
  <c r="B15" i="2"/>
  <c r="B14" i="2"/>
  <c r="B35" i="2"/>
  <c r="B13" i="2"/>
  <c r="B27" i="2"/>
  <c r="B28" i="2"/>
  <c r="B12" i="2"/>
  <c r="B31" i="2"/>
  <c r="B36" i="6"/>
  <c r="B37" i="6"/>
  <c r="B46" i="6"/>
  <c r="B47" i="6"/>
  <c r="B36" i="5"/>
  <c r="B37" i="5"/>
  <c r="B45" i="5"/>
  <c r="B36" i="2"/>
  <c r="B37" i="2"/>
  <c r="B45" i="2"/>
  <c r="K12" i="1"/>
  <c r="K31" i="1"/>
  <c r="K32" i="1"/>
  <c r="K33" i="1"/>
  <c r="K14" i="1"/>
  <c r="K35" i="1"/>
  <c r="K36" i="1"/>
  <c r="H12" i="1"/>
  <c r="H31" i="1"/>
  <c r="H32" i="1"/>
  <c r="H33" i="1"/>
  <c r="H14" i="1"/>
  <c r="H35" i="1"/>
  <c r="H36" i="1"/>
  <c r="E12" i="1"/>
  <c r="E31" i="1"/>
  <c r="E32" i="1"/>
  <c r="E33" i="1"/>
  <c r="E14" i="1"/>
  <c r="E35" i="1"/>
  <c r="E36" i="1"/>
  <c r="K15" i="1"/>
  <c r="H15" i="1"/>
  <c r="E15" i="1"/>
  <c r="B15" i="1"/>
  <c r="B46" i="5"/>
  <c r="B47" i="5"/>
  <c r="B46" i="2"/>
  <c r="B47" i="2"/>
  <c r="K18" i="1"/>
  <c r="K44" i="1"/>
  <c r="H18" i="1"/>
  <c r="H44" i="1"/>
  <c r="E18" i="1"/>
  <c r="E44" i="1"/>
  <c r="B18" i="1"/>
  <c r="B44" i="1"/>
  <c r="K41" i="1"/>
  <c r="K40" i="1"/>
  <c r="K45" i="1"/>
  <c r="K13" i="1"/>
  <c r="K27" i="1"/>
  <c r="K28" i="1"/>
  <c r="H41" i="1"/>
  <c r="H40" i="1"/>
  <c r="H45" i="1"/>
  <c r="H13" i="1"/>
  <c r="H27" i="1"/>
  <c r="H28" i="1"/>
  <c r="E41" i="1"/>
  <c r="E40" i="1"/>
  <c r="E45" i="1"/>
  <c r="E13" i="1"/>
  <c r="E27" i="1"/>
  <c r="E28" i="1"/>
  <c r="K37" i="1"/>
  <c r="K46" i="1"/>
  <c r="K47" i="1"/>
  <c r="H37" i="1"/>
  <c r="H46" i="1"/>
  <c r="H47" i="1"/>
  <c r="E37" i="1"/>
  <c r="E46" i="1"/>
  <c r="E47" i="1"/>
  <c r="B14" i="1"/>
  <c r="B35" i="1"/>
  <c r="B41" i="1"/>
  <c r="B32" i="1"/>
  <c r="B33" i="1"/>
  <c r="B12" i="1"/>
  <c r="B31" i="1"/>
  <c r="B36" i="1"/>
  <c r="B13" i="1"/>
  <c r="B27" i="1"/>
  <c r="B28" i="1"/>
  <c r="B40" i="1"/>
  <c r="B45" i="1"/>
  <c r="B37" i="1"/>
  <c r="B46" i="1"/>
  <c r="B47" i="1"/>
</calcChain>
</file>

<file path=xl/sharedStrings.xml><?xml version="1.0" encoding="utf-8"?>
<sst xmlns="http://schemas.openxmlformats.org/spreadsheetml/2006/main" count="388" uniqueCount="71">
  <si>
    <t>Value-Added Meat Economic Analysis</t>
  </si>
  <si>
    <t>Live Animal Finish Weight</t>
  </si>
  <si>
    <t>Live Animal Price (per lb)</t>
  </si>
  <si>
    <t>Average Retail Price (per lb)</t>
  </si>
  <si>
    <t>Meat Sales</t>
  </si>
  <si>
    <t>Live Animal Purchase</t>
  </si>
  <si>
    <t>Slaughter Fee</t>
  </si>
  <si>
    <t>Mileage Rate ($/mile)</t>
  </si>
  <si>
    <t>Live Animal Transportation</t>
  </si>
  <si>
    <t>Product Transportation</t>
  </si>
  <si>
    <t>Storage</t>
  </si>
  <si>
    <t>Marketing Expenses</t>
  </si>
  <si>
    <t>Number of Animals</t>
  </si>
  <si>
    <t>Live Animal Value</t>
  </si>
  <si>
    <t>Retail Value</t>
  </si>
  <si>
    <t>Roundtrip Mileage to Processor</t>
  </si>
  <si>
    <t>Slaughter Charge (per head)</t>
  </si>
  <si>
    <t>Processing Charge (per head)</t>
  </si>
  <si>
    <t>Total Direct Costs</t>
  </si>
  <si>
    <t>Gross Margin</t>
  </si>
  <si>
    <t>Loads</t>
  </si>
  <si>
    <t>Total Overhead</t>
  </si>
  <si>
    <t>- OR -</t>
  </si>
  <si>
    <t>Processing Charge (per lb HCW)</t>
  </si>
  <si>
    <t>Processing Fee (per head)</t>
  </si>
  <si>
    <t>Processing Fee (per lb HCW)</t>
  </si>
  <si>
    <t>Dressing Percentage</t>
  </si>
  <si>
    <t>Hot Carcass Weight</t>
  </si>
  <si>
    <t>Retail Product Yield (% of live wt)</t>
  </si>
  <si>
    <t>LAMB</t>
  </si>
  <si>
    <t>BEEF</t>
  </si>
  <si>
    <t>PORK</t>
  </si>
  <si>
    <t>GOAT</t>
  </si>
  <si>
    <t>Labor (Marketing/Transportation)</t>
  </si>
  <si>
    <t>Hourly Labor Rate</t>
  </si>
  <si>
    <t>Marketing Hours/Head</t>
  </si>
  <si>
    <t>Transportation Hours</t>
  </si>
  <si>
    <t>Instructions:</t>
  </si>
  <si>
    <t>Put actual numbers in yellow cells.  Clear cells will calculate automatically.</t>
  </si>
  <si>
    <t>Direct Costs - Lamb</t>
  </si>
  <si>
    <t>Lamb Net Profit (Loss)</t>
  </si>
  <si>
    <t>Lamb Net Profit (Loss)/head</t>
  </si>
  <si>
    <t>Beef Net Profit (Loss)</t>
  </si>
  <si>
    <t>Beef Net Profit (Loss)/head</t>
  </si>
  <si>
    <t>Overhead - Beef</t>
  </si>
  <si>
    <t>Overhead  - Lamb</t>
  </si>
  <si>
    <t>Direct Costs - Beef</t>
  </si>
  <si>
    <t>Direct Costs - Pork</t>
  </si>
  <si>
    <t>Overhead - Pork</t>
  </si>
  <si>
    <t>Pork Net Profit (Loss)</t>
  </si>
  <si>
    <t>Pork Net Profit (Loss)/head</t>
  </si>
  <si>
    <t>Goat Net Profit (Loss)</t>
  </si>
  <si>
    <t>Goat Net Profit (Loss)/head</t>
  </si>
  <si>
    <t>Overhead - Goat</t>
  </si>
  <si>
    <t>Direct Costs - Goat</t>
  </si>
  <si>
    <t>Retail Product Weight</t>
  </si>
  <si>
    <t>Value-Added Meat Economic Analysis - 1 LAMB</t>
  </si>
  <si>
    <t>Value-Added Meat Economic Analysis - 20 LAMBS</t>
  </si>
  <si>
    <t>Value-Added Meat Economic Analysis - 1 BEEF</t>
  </si>
  <si>
    <t>Gross Revenue - Lamb</t>
  </si>
  <si>
    <t>Total Gross Revenue</t>
  </si>
  <si>
    <t>Gross Revenue - Beef</t>
  </si>
  <si>
    <t>Gross Revenue - Pork</t>
  </si>
  <si>
    <t>Gross Revenue - Goat</t>
  </si>
  <si>
    <t>Transport 1 Head</t>
  </si>
  <si>
    <t>BEEF                                                                 Transport 7 Head</t>
  </si>
  <si>
    <t>Value-Added Meat Economic Analysis - 7 hd vs 1 hd of BEEF</t>
  </si>
  <si>
    <t>Transport 20 Head</t>
  </si>
  <si>
    <t>Transport 10 Head</t>
  </si>
  <si>
    <t>PORK - Transport 1 Hd</t>
  </si>
  <si>
    <t>PORK Transport 5 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</si>
</sst>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5" fillId="0" borderId="0" xfId="0" applyFont="1"/>
    <xf numFmtId="0" fontId="2" fillId="0" borderId="1" xfId="0" applyFont="1" applyBorder="1"/>
    <xf numFmtId="0" fontId="0" fillId="0" borderId="1" xfId="0" applyBorder="1"/>
    <xf numFmtId="0" fontId="0" fillId="2" borderId="1" xfId="0" applyFill="1" applyBorder="1"/>
    <xf numFmtId="44" fontId="0" fillId="2" borderId="1" xfId="1" applyFont="1" applyFill="1" applyBorder="1"/>
    <xf numFmtId="9" fontId="0" fillId="2" borderId="1" xfId="2" applyFont="1" applyFill="1" applyBorder="1"/>
    <xf numFmtId="44" fontId="0" fillId="0" borderId="1" xfId="0" applyNumberFormat="1" applyBorder="1"/>
    <xf numFmtId="0" fontId="4" fillId="0" borderId="1" xfId="0" applyFont="1" applyBorder="1"/>
    <xf numFmtId="44" fontId="4" fillId="0" borderId="1" xfId="0" applyNumberFormat="1" applyFont="1" applyBorder="1"/>
    <xf numFmtId="0" fontId="4" fillId="0" borderId="4" xfId="0" applyFont="1" applyBorder="1"/>
    <xf numFmtId="44" fontId="4" fillId="0" borderId="4" xfId="0" applyNumberFormat="1" applyFont="1" applyBorder="1"/>
    <xf numFmtId="0" fontId="5" fillId="0" borderId="5" xfId="0" applyFont="1" applyBorder="1"/>
    <xf numFmtId="44" fontId="5" fillId="0" borderId="6" xfId="0" applyNumberFormat="1" applyFont="1" applyBorder="1"/>
    <xf numFmtId="164" fontId="0" fillId="0" borderId="1" xfId="0" applyNumberFormat="1" applyBorder="1"/>
    <xf numFmtId="1" fontId="0" fillId="2" borderId="1" xfId="0" applyNumberFormat="1" applyFill="1" applyBorder="1"/>
    <xf numFmtId="49" fontId="2" fillId="0" borderId="1" xfId="0" applyNumberFormat="1" applyFont="1" applyBorder="1"/>
    <xf numFmtId="9" fontId="0" fillId="2" borderId="1" xfId="2" applyNumberFormat="1" applyFont="1" applyFill="1" applyBorder="1"/>
    <xf numFmtId="0" fontId="5" fillId="0" borderId="7" xfId="0" applyFont="1" applyBorder="1"/>
    <xf numFmtId="44" fontId="5" fillId="0" borderId="8" xfId="0" applyNumberFormat="1" applyFont="1" applyBorder="1"/>
    <xf numFmtId="0" fontId="5" fillId="0" borderId="5" xfId="0" applyFont="1" applyFill="1" applyBorder="1"/>
    <xf numFmtId="0" fontId="0" fillId="0" borderId="4" xfId="0" applyBorder="1"/>
    <xf numFmtId="164" fontId="0" fillId="2" borderId="1" xfId="0" applyNumberFormat="1" applyFill="1" applyBorder="1"/>
    <xf numFmtId="164" fontId="0" fillId="0" borderId="1" xfId="0" applyNumberFormat="1" applyFill="1" applyBorder="1"/>
    <xf numFmtId="44" fontId="0" fillId="0" borderId="4" xfId="1" applyFont="1" applyFill="1" applyBorder="1"/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/>
    <xf numFmtId="0" fontId="0" fillId="0" borderId="2" xfId="0" applyFill="1" applyBorder="1"/>
    <xf numFmtId="44" fontId="0" fillId="0" borderId="2" xfId="1" applyFont="1" applyFill="1" applyBorder="1"/>
    <xf numFmtId="9" fontId="0" fillId="0" borderId="2" xfId="2" applyNumberFormat="1" applyFont="1" applyFill="1" applyBorder="1"/>
    <xf numFmtId="9" fontId="0" fillId="0" borderId="2" xfId="2" applyFont="1" applyFill="1" applyBorder="1"/>
    <xf numFmtId="0" fontId="0" fillId="2" borderId="2" xfId="0" applyFill="1" applyBorder="1"/>
    <xf numFmtId="44" fontId="0" fillId="0" borderId="2" xfId="0" applyNumberFormat="1" applyBorder="1"/>
    <xf numFmtId="164" fontId="0" fillId="0" borderId="2" xfId="0" applyNumberFormat="1" applyBorder="1"/>
    <xf numFmtId="164" fontId="0" fillId="0" borderId="2" xfId="0" applyNumberFormat="1" applyFill="1" applyBorder="1"/>
    <xf numFmtId="1" fontId="0" fillId="0" borderId="2" xfId="0" applyNumberFormat="1" applyFill="1" applyBorder="1"/>
    <xf numFmtId="0" fontId="0" fillId="0" borderId="2" xfId="0" applyBorder="1"/>
    <xf numFmtId="44" fontId="4" fillId="0" borderId="2" xfId="0" applyNumberFormat="1" applyFont="1" applyBorder="1"/>
    <xf numFmtId="44" fontId="0" fillId="0" borderId="10" xfId="1" applyFont="1" applyFill="1" applyBorder="1"/>
    <xf numFmtId="44" fontId="4" fillId="0" borderId="10" xfId="0" applyNumberFormat="1" applyFont="1" applyBorder="1"/>
    <xf numFmtId="44" fontId="5" fillId="0" borderId="11" xfId="0" applyNumberFormat="1" applyFont="1" applyBorder="1"/>
    <xf numFmtId="44" fontId="5" fillId="0" borderId="12" xfId="0" applyNumberFormat="1" applyFont="1" applyBorder="1"/>
    <xf numFmtId="0" fontId="5" fillId="0" borderId="1" xfId="0" applyFont="1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/>
    </xf>
  </cellXfs>
  <cellStyles count="17"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abSelected="1" workbookViewId="0">
      <selection activeCell="D18" sqref="D18"/>
    </sheetView>
  </sheetViews>
  <sheetFormatPr baseColWidth="10" defaultRowHeight="14" x14ac:dyDescent="0"/>
  <cols>
    <col min="1" max="1" width="15.6640625" customWidth="1"/>
    <col min="2" max="2" width="18.83203125" customWidth="1"/>
    <col min="3" max="3" width="19.83203125" customWidth="1"/>
  </cols>
  <sheetData>
    <row r="1" spans="1:3">
      <c r="A1" s="48" t="s">
        <v>69</v>
      </c>
      <c r="B1" s="49"/>
      <c r="C1" s="26" t="s">
        <v>70</v>
      </c>
    </row>
    <row r="2" spans="1:3">
      <c r="A2" s="4" t="s">
        <v>1</v>
      </c>
      <c r="B2" s="5">
        <v>275</v>
      </c>
      <c r="C2" s="5">
        <v>275</v>
      </c>
    </row>
    <row r="3" spans="1:3">
      <c r="A3" s="4" t="s">
        <v>2</v>
      </c>
      <c r="B3" s="6">
        <v>0.97</v>
      </c>
      <c r="C3" s="6">
        <v>0.97</v>
      </c>
    </row>
    <row r="4" spans="1:3">
      <c r="A4" s="4" t="s">
        <v>26</v>
      </c>
      <c r="B4" s="18">
        <v>0.7</v>
      </c>
      <c r="C4" s="18">
        <v>0.7</v>
      </c>
    </row>
    <row r="5" spans="1:3">
      <c r="A5" s="4" t="s">
        <v>28</v>
      </c>
      <c r="B5" s="7">
        <v>0.4</v>
      </c>
      <c r="C5" s="7">
        <v>0.4</v>
      </c>
    </row>
    <row r="6" spans="1:3">
      <c r="A6" s="4" t="s">
        <v>3</v>
      </c>
      <c r="B6" s="6">
        <v>7</v>
      </c>
      <c r="C6" s="6">
        <v>7</v>
      </c>
    </row>
    <row r="7" spans="1:3">
      <c r="A7" s="4" t="s">
        <v>15</v>
      </c>
      <c r="B7" s="5">
        <v>220</v>
      </c>
      <c r="C7" s="5">
        <v>220</v>
      </c>
    </row>
    <row r="8" spans="1:3">
      <c r="A8" s="4" t="s">
        <v>7</v>
      </c>
      <c r="B8" s="6">
        <v>0.56499999999999995</v>
      </c>
      <c r="C8" s="6">
        <v>0.56499999999999995</v>
      </c>
    </row>
    <row r="9" spans="1:3">
      <c r="A9" s="4" t="s">
        <v>12</v>
      </c>
      <c r="B9" s="5">
        <v>1</v>
      </c>
      <c r="C9" s="5">
        <v>5</v>
      </c>
    </row>
    <row r="10" spans="1:3">
      <c r="A10" s="4" t="s">
        <v>13</v>
      </c>
      <c r="B10" s="8">
        <f>B2*B3</f>
        <v>266.75</v>
      </c>
      <c r="C10" s="8">
        <f>C2*C3</f>
        <v>266.75</v>
      </c>
    </row>
    <row r="11" spans="1:3">
      <c r="A11" s="4" t="s">
        <v>14</v>
      </c>
      <c r="B11" s="8">
        <f>B2*B5*B6</f>
        <v>770</v>
      </c>
      <c r="C11" s="8">
        <f>C2*C5*C6</f>
        <v>770</v>
      </c>
    </row>
    <row r="12" spans="1:3">
      <c r="A12" s="4" t="s">
        <v>27</v>
      </c>
      <c r="B12" s="15">
        <f>B2*B4</f>
        <v>192.5</v>
      </c>
      <c r="C12" s="15">
        <f>C2*C4</f>
        <v>192.5</v>
      </c>
    </row>
    <row r="13" spans="1:3">
      <c r="A13" s="4" t="s">
        <v>55</v>
      </c>
      <c r="B13" s="15">
        <f>B2*B5</f>
        <v>110</v>
      </c>
      <c r="C13" s="15">
        <f>C2*C5</f>
        <v>110</v>
      </c>
    </row>
    <row r="14" spans="1:3">
      <c r="A14" s="4" t="s">
        <v>34</v>
      </c>
      <c r="B14" s="6">
        <v>10</v>
      </c>
      <c r="C14" s="6">
        <v>10</v>
      </c>
    </row>
    <row r="15" spans="1:3">
      <c r="A15" s="4" t="s">
        <v>35</v>
      </c>
      <c r="B15" s="23">
        <v>6</v>
      </c>
      <c r="C15" s="23">
        <v>6</v>
      </c>
    </row>
    <row r="16" spans="1:3">
      <c r="A16" s="4" t="s">
        <v>36</v>
      </c>
      <c r="B16" s="24">
        <f>2*B7/50</f>
        <v>8.8000000000000007</v>
      </c>
      <c r="C16" s="24">
        <f>2*C7/50</f>
        <v>8.8000000000000007</v>
      </c>
    </row>
    <row r="17" spans="1:3">
      <c r="A17" s="4"/>
      <c r="B17" s="15"/>
      <c r="C17" s="15"/>
    </row>
    <row r="18" spans="1:3">
      <c r="A18" s="4" t="s">
        <v>16</v>
      </c>
      <c r="B18" s="6">
        <v>55</v>
      </c>
      <c r="C18" s="6">
        <v>55</v>
      </c>
    </row>
    <row r="19" spans="1:3">
      <c r="A19" s="4" t="s">
        <v>17</v>
      </c>
      <c r="B19" s="6"/>
      <c r="C19" s="6"/>
    </row>
    <row r="20" spans="1:3">
      <c r="A20" s="17" t="s">
        <v>22</v>
      </c>
      <c r="B20" s="6"/>
      <c r="C20" s="6"/>
    </row>
    <row r="21" spans="1:3">
      <c r="A21" s="4" t="s">
        <v>23</v>
      </c>
      <c r="B21" s="6">
        <v>0.7</v>
      </c>
      <c r="C21" s="6">
        <v>0.7</v>
      </c>
    </row>
    <row r="22" spans="1:3">
      <c r="A22" s="4" t="s">
        <v>20</v>
      </c>
      <c r="B22" s="16">
        <v>1</v>
      </c>
      <c r="C22" s="16">
        <v>1</v>
      </c>
    </row>
    <row r="24" spans="1:3">
      <c r="A24" s="3" t="s">
        <v>62</v>
      </c>
      <c r="B24" s="4"/>
      <c r="C24" s="4"/>
    </row>
    <row r="25" spans="1:3">
      <c r="A25" s="4" t="s">
        <v>4</v>
      </c>
      <c r="B25" s="8">
        <f>B9*B11</f>
        <v>770</v>
      </c>
      <c r="C25" s="8">
        <f>C9*C11</f>
        <v>3850</v>
      </c>
    </row>
    <row r="26" spans="1:3">
      <c r="A26" s="9" t="s">
        <v>60</v>
      </c>
      <c r="B26" s="10">
        <f>SUM(B25)</f>
        <v>770</v>
      </c>
      <c r="C26" s="10">
        <f>SUM(C25)</f>
        <v>3850</v>
      </c>
    </row>
    <row r="28" spans="1:3">
      <c r="A28" s="3" t="s">
        <v>47</v>
      </c>
      <c r="B28" s="4"/>
      <c r="C28" s="4"/>
    </row>
    <row r="29" spans="1:3">
      <c r="A29" s="4" t="s">
        <v>5</v>
      </c>
      <c r="B29" s="8">
        <f>B9*B10</f>
        <v>266.75</v>
      </c>
      <c r="C29" s="8">
        <f>C9*C10</f>
        <v>1333.75</v>
      </c>
    </row>
    <row r="30" spans="1:3">
      <c r="A30" s="4" t="s">
        <v>6</v>
      </c>
      <c r="B30" s="8">
        <f>B9*B18</f>
        <v>55</v>
      </c>
      <c r="C30" s="8">
        <f>C9*C18</f>
        <v>275</v>
      </c>
    </row>
    <row r="31" spans="1:3">
      <c r="A31" s="4" t="s">
        <v>24</v>
      </c>
      <c r="B31" s="8">
        <f>B9*B19</f>
        <v>0</v>
      </c>
      <c r="C31" s="8">
        <f>C9*C19</f>
        <v>0</v>
      </c>
    </row>
    <row r="32" spans="1:3">
      <c r="A32" s="17" t="s">
        <v>22</v>
      </c>
      <c r="B32" s="8"/>
      <c r="C32" s="8"/>
    </row>
    <row r="33" spans="1:3">
      <c r="A33" s="4" t="s">
        <v>25</v>
      </c>
      <c r="B33" s="8">
        <f>B9*B12*B21</f>
        <v>134.75</v>
      </c>
      <c r="C33" s="8">
        <f>C9*C12*C21</f>
        <v>673.75</v>
      </c>
    </row>
    <row r="34" spans="1:3">
      <c r="A34" s="9" t="s">
        <v>18</v>
      </c>
      <c r="B34" s="10">
        <f>SUM(B29:B33)</f>
        <v>456.5</v>
      </c>
      <c r="C34" s="10">
        <f>SUM(C29:C33)</f>
        <v>2282.5</v>
      </c>
    </row>
    <row r="35" spans="1:3">
      <c r="A35" s="9" t="s">
        <v>19</v>
      </c>
      <c r="B35" s="10">
        <f>B26-B34</f>
        <v>313.5</v>
      </c>
      <c r="C35" s="10">
        <f>C26-C34</f>
        <v>1567.5</v>
      </c>
    </row>
    <row r="37" spans="1:3">
      <c r="A37" s="3" t="s">
        <v>48</v>
      </c>
      <c r="B37" s="4"/>
      <c r="C37" s="4"/>
    </row>
    <row r="38" spans="1:3">
      <c r="A38" s="4" t="s">
        <v>8</v>
      </c>
      <c r="B38" s="8">
        <f>B7*B8*B22</f>
        <v>124.29999999999998</v>
      </c>
      <c r="C38" s="8">
        <f>C7*C8*C22</f>
        <v>124.29999999999998</v>
      </c>
    </row>
    <row r="39" spans="1:3">
      <c r="A39" s="4" t="s">
        <v>9</v>
      </c>
      <c r="B39" s="8">
        <f>B7*B8*B22</f>
        <v>124.29999999999998</v>
      </c>
      <c r="C39" s="8">
        <f>C7*C8*C22</f>
        <v>124.29999999999998</v>
      </c>
    </row>
    <row r="40" spans="1:3">
      <c r="A40" s="4" t="s">
        <v>10</v>
      </c>
      <c r="B40" s="6">
        <v>125</v>
      </c>
      <c r="C40" s="6">
        <v>125</v>
      </c>
    </row>
    <row r="41" spans="1:3">
      <c r="A41" s="4" t="s">
        <v>11</v>
      </c>
      <c r="B41" s="6">
        <v>100</v>
      </c>
      <c r="C41" s="6">
        <v>100</v>
      </c>
    </row>
    <row r="42" spans="1:3">
      <c r="A42" s="22" t="s">
        <v>33</v>
      </c>
      <c r="B42" s="25">
        <f>(B15+B16)*B14</f>
        <v>148</v>
      </c>
      <c r="C42" s="25">
        <f>(C15+C16)*C14</f>
        <v>148</v>
      </c>
    </row>
    <row r="43" spans="1:3" ht="15" thickBot="1">
      <c r="A43" s="11" t="s">
        <v>21</v>
      </c>
      <c r="B43" s="12">
        <f>SUM(B38:B42)</f>
        <v>621.59999999999991</v>
      </c>
      <c r="C43" s="12">
        <f>SUM(C38:C42)</f>
        <v>621.59999999999991</v>
      </c>
    </row>
    <row r="44" spans="1:3" ht="15" thickBot="1">
      <c r="A44" s="19" t="s">
        <v>49</v>
      </c>
      <c r="B44" s="20">
        <f>B35-B43</f>
        <v>-308.09999999999991</v>
      </c>
      <c r="C44" s="20">
        <f>C35-C43</f>
        <v>945.90000000000009</v>
      </c>
    </row>
    <row r="45" spans="1:3" ht="15" thickBot="1">
      <c r="A45" s="13" t="s">
        <v>50</v>
      </c>
      <c r="B45" s="14">
        <f>B44/B9</f>
        <v>-308.09999999999991</v>
      </c>
      <c r="C45" s="14">
        <f>C44/C9</f>
        <v>189.18</v>
      </c>
    </row>
  </sheetData>
  <mergeCells count="1">
    <mergeCell ref="A1:B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>
      <selection activeCell="G3" sqref="G3:H47"/>
    </sheetView>
  </sheetViews>
  <sheetFormatPr baseColWidth="10" defaultColWidth="8.83203125" defaultRowHeight="14" x14ac:dyDescent="0"/>
  <cols>
    <col min="1" max="1" width="30.6640625" customWidth="1"/>
    <col min="2" max="2" width="15.6640625" customWidth="1"/>
    <col min="3" max="3" width="10.6640625" customWidth="1"/>
    <col min="4" max="4" width="30.6640625" customWidth="1"/>
    <col min="5" max="5" width="15.6640625" customWidth="1"/>
    <col min="7" max="7" width="30.6640625" customWidth="1"/>
    <col min="8" max="8" width="15.6640625" customWidth="1"/>
    <col min="10" max="10" width="30.6640625" customWidth="1"/>
    <col min="11" max="11" width="15.6640625" customWidth="1"/>
  </cols>
  <sheetData>
    <row r="1" spans="1:11" ht="18">
      <c r="A1" s="51" t="s">
        <v>0</v>
      </c>
      <c r="B1" s="51"/>
      <c r="C1" s="51"/>
      <c r="D1" s="51"/>
      <c r="E1" s="51"/>
    </row>
    <row r="3" spans="1:11">
      <c r="A3" s="48" t="s">
        <v>29</v>
      </c>
      <c r="B3" s="49"/>
      <c r="D3" s="48" t="s">
        <v>30</v>
      </c>
      <c r="E3" s="49"/>
      <c r="G3" s="48" t="s">
        <v>31</v>
      </c>
      <c r="H3" s="49"/>
      <c r="J3" s="48" t="s">
        <v>32</v>
      </c>
      <c r="K3" s="49"/>
    </row>
    <row r="4" spans="1:11">
      <c r="A4" s="4" t="s">
        <v>1</v>
      </c>
      <c r="B4" s="5">
        <v>100</v>
      </c>
      <c r="D4" s="4" t="s">
        <v>1</v>
      </c>
      <c r="E4" s="5">
        <v>1150</v>
      </c>
      <c r="G4" s="4" t="s">
        <v>1</v>
      </c>
      <c r="H4" s="5">
        <v>275</v>
      </c>
      <c r="J4" s="4" t="s">
        <v>1</v>
      </c>
      <c r="K4" s="5">
        <v>100</v>
      </c>
    </row>
    <row r="5" spans="1:11">
      <c r="A5" s="4" t="s">
        <v>2</v>
      </c>
      <c r="B5" s="6">
        <v>1.2</v>
      </c>
      <c r="D5" s="4" t="s">
        <v>2</v>
      </c>
      <c r="E5" s="6">
        <v>1.28</v>
      </c>
      <c r="G5" s="4" t="s">
        <v>2</v>
      </c>
      <c r="H5" s="6">
        <v>0.97</v>
      </c>
      <c r="J5" s="4" t="s">
        <v>2</v>
      </c>
      <c r="K5" s="6">
        <v>1.75</v>
      </c>
    </row>
    <row r="6" spans="1:11">
      <c r="A6" s="4" t="s">
        <v>26</v>
      </c>
      <c r="B6" s="18">
        <v>0.5</v>
      </c>
      <c r="D6" s="4" t="s">
        <v>26</v>
      </c>
      <c r="E6" s="18">
        <v>0.56000000000000005</v>
      </c>
      <c r="G6" s="4" t="s">
        <v>26</v>
      </c>
      <c r="H6" s="18">
        <v>0.7</v>
      </c>
      <c r="J6" s="4" t="s">
        <v>26</v>
      </c>
      <c r="K6" s="18">
        <v>0.46</v>
      </c>
    </row>
    <row r="7" spans="1:11">
      <c r="A7" s="4" t="s">
        <v>28</v>
      </c>
      <c r="B7" s="7">
        <v>0.31</v>
      </c>
      <c r="D7" s="4" t="s">
        <v>28</v>
      </c>
      <c r="E7" s="7">
        <v>0.3</v>
      </c>
      <c r="G7" s="4" t="s">
        <v>28</v>
      </c>
      <c r="H7" s="7">
        <v>0.4</v>
      </c>
      <c r="J7" s="4" t="s">
        <v>28</v>
      </c>
      <c r="K7" s="7">
        <v>0.28000000000000003</v>
      </c>
    </row>
    <row r="8" spans="1:11">
      <c r="A8" s="4" t="s">
        <v>3</v>
      </c>
      <c r="B8" s="6">
        <v>10</v>
      </c>
      <c r="D8" s="4" t="s">
        <v>3</v>
      </c>
      <c r="E8" s="6">
        <v>7</v>
      </c>
      <c r="G8" s="4" t="s">
        <v>3</v>
      </c>
      <c r="H8" s="6">
        <v>7</v>
      </c>
      <c r="J8" s="4" t="s">
        <v>3</v>
      </c>
      <c r="K8" s="6">
        <v>12</v>
      </c>
    </row>
    <row r="9" spans="1:11">
      <c r="A9" s="4" t="s">
        <v>15</v>
      </c>
      <c r="B9" s="5">
        <v>130</v>
      </c>
      <c r="D9" s="4" t="s">
        <v>15</v>
      </c>
      <c r="E9" s="5">
        <v>220</v>
      </c>
      <c r="G9" s="4" t="s">
        <v>15</v>
      </c>
      <c r="H9" s="5">
        <v>220</v>
      </c>
      <c r="J9" s="4" t="s">
        <v>15</v>
      </c>
      <c r="K9" s="5">
        <v>130</v>
      </c>
    </row>
    <row r="10" spans="1:11">
      <c r="A10" s="4" t="s">
        <v>7</v>
      </c>
      <c r="B10" s="6">
        <v>0.56499999999999995</v>
      </c>
      <c r="D10" s="4" t="s">
        <v>7</v>
      </c>
      <c r="E10" s="6">
        <v>0.56499999999999995</v>
      </c>
      <c r="G10" s="4" t="s">
        <v>7</v>
      </c>
      <c r="H10" s="6">
        <v>0.56499999999999995</v>
      </c>
      <c r="J10" s="4" t="s">
        <v>7</v>
      </c>
      <c r="K10" s="6">
        <v>0.56499999999999995</v>
      </c>
    </row>
    <row r="11" spans="1:11">
      <c r="A11" s="4" t="s">
        <v>12</v>
      </c>
      <c r="B11" s="5">
        <v>10</v>
      </c>
      <c r="D11" s="4" t="s">
        <v>12</v>
      </c>
      <c r="E11" s="5">
        <v>5</v>
      </c>
      <c r="G11" s="4" t="s">
        <v>12</v>
      </c>
      <c r="H11" s="5">
        <v>5</v>
      </c>
      <c r="J11" s="4" t="s">
        <v>12</v>
      </c>
      <c r="K11" s="5">
        <v>10</v>
      </c>
    </row>
    <row r="12" spans="1:11">
      <c r="A12" s="4" t="s">
        <v>13</v>
      </c>
      <c r="B12" s="8">
        <f>B4*B5</f>
        <v>120</v>
      </c>
      <c r="D12" s="4" t="s">
        <v>13</v>
      </c>
      <c r="E12" s="8">
        <f>E4*E5</f>
        <v>1472</v>
      </c>
      <c r="G12" s="4" t="s">
        <v>13</v>
      </c>
      <c r="H12" s="8">
        <f>H4*H5</f>
        <v>266.75</v>
      </c>
      <c r="J12" s="4" t="s">
        <v>13</v>
      </c>
      <c r="K12" s="8">
        <f>K4*K5</f>
        <v>175</v>
      </c>
    </row>
    <row r="13" spans="1:11">
      <c r="A13" s="4" t="s">
        <v>14</v>
      </c>
      <c r="B13" s="8">
        <f>B4*B7*B8</f>
        <v>310</v>
      </c>
      <c r="D13" s="4" t="s">
        <v>14</v>
      </c>
      <c r="E13" s="8">
        <f>E4*E7*E8</f>
        <v>2415</v>
      </c>
      <c r="G13" s="4" t="s">
        <v>14</v>
      </c>
      <c r="H13" s="8">
        <f>H4*H7*H8</f>
        <v>770</v>
      </c>
      <c r="J13" s="4" t="s">
        <v>14</v>
      </c>
      <c r="K13" s="8">
        <f>K4*K7*K8</f>
        <v>336.00000000000006</v>
      </c>
    </row>
    <row r="14" spans="1:11">
      <c r="A14" s="4" t="s">
        <v>27</v>
      </c>
      <c r="B14" s="15">
        <f>B4*B6</f>
        <v>50</v>
      </c>
      <c r="D14" s="4" t="s">
        <v>27</v>
      </c>
      <c r="E14" s="15">
        <f>E4*E6</f>
        <v>644.00000000000011</v>
      </c>
      <c r="G14" s="4" t="s">
        <v>27</v>
      </c>
      <c r="H14" s="15">
        <f>H4*H6</f>
        <v>192.5</v>
      </c>
      <c r="J14" s="4" t="s">
        <v>27</v>
      </c>
      <c r="K14" s="15">
        <f>K4*K6</f>
        <v>46</v>
      </c>
    </row>
    <row r="15" spans="1:11">
      <c r="A15" s="4" t="s">
        <v>55</v>
      </c>
      <c r="B15" s="15">
        <f>B4*B7</f>
        <v>31</v>
      </c>
      <c r="D15" s="4" t="s">
        <v>55</v>
      </c>
      <c r="E15" s="15">
        <f>E4*E7</f>
        <v>345</v>
      </c>
      <c r="G15" s="4" t="s">
        <v>55</v>
      </c>
      <c r="H15" s="15">
        <f>H4*H7</f>
        <v>110</v>
      </c>
      <c r="J15" s="4" t="s">
        <v>55</v>
      </c>
      <c r="K15" s="15">
        <f>K4*K7</f>
        <v>28.000000000000004</v>
      </c>
    </row>
    <row r="16" spans="1:11">
      <c r="A16" s="4" t="s">
        <v>34</v>
      </c>
      <c r="B16" s="6">
        <v>10</v>
      </c>
      <c r="D16" s="4" t="s">
        <v>34</v>
      </c>
      <c r="E16" s="6">
        <v>10</v>
      </c>
      <c r="G16" s="4" t="s">
        <v>34</v>
      </c>
      <c r="H16" s="6">
        <v>10</v>
      </c>
      <c r="J16" s="4" t="s">
        <v>34</v>
      </c>
      <c r="K16" s="6">
        <v>10</v>
      </c>
    </row>
    <row r="17" spans="1:11">
      <c r="A17" s="4" t="s">
        <v>35</v>
      </c>
      <c r="B17" s="23">
        <v>6</v>
      </c>
      <c r="D17" s="4" t="s">
        <v>35</v>
      </c>
      <c r="E17" s="23">
        <v>10</v>
      </c>
      <c r="G17" s="4" t="s">
        <v>35</v>
      </c>
      <c r="H17" s="23">
        <v>6</v>
      </c>
      <c r="J17" s="4" t="s">
        <v>35</v>
      </c>
      <c r="K17" s="23">
        <v>6</v>
      </c>
    </row>
    <row r="18" spans="1:11">
      <c r="A18" s="4" t="s">
        <v>36</v>
      </c>
      <c r="B18" s="24">
        <f>2*B9/50</f>
        <v>5.2</v>
      </c>
      <c r="D18" s="4" t="s">
        <v>36</v>
      </c>
      <c r="E18" s="24">
        <f>2*E9/50</f>
        <v>8.8000000000000007</v>
      </c>
      <c r="G18" s="4" t="s">
        <v>36</v>
      </c>
      <c r="H18" s="24">
        <f>2*H9/50</f>
        <v>8.8000000000000007</v>
      </c>
      <c r="J18" s="4" t="s">
        <v>36</v>
      </c>
      <c r="K18" s="24">
        <f>2*K9/50</f>
        <v>5.2</v>
      </c>
    </row>
    <row r="19" spans="1:11">
      <c r="A19" s="4"/>
      <c r="B19" s="15"/>
      <c r="D19" s="4"/>
      <c r="E19" s="15"/>
      <c r="G19" s="4"/>
      <c r="H19" s="15"/>
      <c r="J19" s="4"/>
      <c r="K19" s="15"/>
    </row>
    <row r="20" spans="1:11">
      <c r="A20" s="4" t="s">
        <v>16</v>
      </c>
      <c r="B20" s="6">
        <v>25</v>
      </c>
      <c r="D20" s="4" t="s">
        <v>16</v>
      </c>
      <c r="E20" s="6">
        <v>85</v>
      </c>
      <c r="G20" s="4" t="s">
        <v>16</v>
      </c>
      <c r="H20" s="6">
        <v>55</v>
      </c>
      <c r="J20" s="4" t="s">
        <v>16</v>
      </c>
      <c r="K20" s="6">
        <v>25</v>
      </c>
    </row>
    <row r="21" spans="1:11">
      <c r="A21" s="4" t="s">
        <v>17</v>
      </c>
      <c r="B21" s="6">
        <v>60</v>
      </c>
      <c r="D21" s="4" t="s">
        <v>17</v>
      </c>
      <c r="E21" s="6"/>
      <c r="G21" s="4" t="s">
        <v>17</v>
      </c>
      <c r="H21" s="6"/>
      <c r="J21" s="4" t="s">
        <v>17</v>
      </c>
      <c r="K21" s="6">
        <v>55</v>
      </c>
    </row>
    <row r="22" spans="1:11">
      <c r="A22" s="17" t="s">
        <v>22</v>
      </c>
      <c r="B22" s="6"/>
      <c r="D22" s="17" t="s">
        <v>22</v>
      </c>
      <c r="E22" s="6"/>
      <c r="G22" s="17" t="s">
        <v>22</v>
      </c>
      <c r="H22" s="6"/>
      <c r="J22" s="17" t="s">
        <v>22</v>
      </c>
      <c r="K22" s="6"/>
    </row>
    <row r="23" spans="1:11">
      <c r="A23" s="4" t="s">
        <v>23</v>
      </c>
      <c r="B23" s="6"/>
      <c r="D23" s="4" t="s">
        <v>23</v>
      </c>
      <c r="E23" s="6">
        <v>0.85</v>
      </c>
      <c r="G23" s="4" t="s">
        <v>23</v>
      </c>
      <c r="H23" s="6">
        <v>0.7</v>
      </c>
      <c r="J23" s="4" t="s">
        <v>23</v>
      </c>
      <c r="K23" s="6"/>
    </row>
    <row r="24" spans="1:11">
      <c r="A24" s="4" t="s">
        <v>20</v>
      </c>
      <c r="B24" s="16">
        <v>1</v>
      </c>
      <c r="D24" s="4" t="s">
        <v>20</v>
      </c>
      <c r="E24" s="16">
        <v>1</v>
      </c>
      <c r="G24" s="4" t="s">
        <v>20</v>
      </c>
      <c r="H24" s="16">
        <v>1</v>
      </c>
      <c r="J24" s="4" t="s">
        <v>20</v>
      </c>
      <c r="K24" s="16">
        <v>1</v>
      </c>
    </row>
    <row r="26" spans="1:11">
      <c r="A26" s="3" t="s">
        <v>59</v>
      </c>
      <c r="B26" s="4"/>
      <c r="D26" s="3" t="s">
        <v>61</v>
      </c>
      <c r="E26" s="4"/>
      <c r="G26" s="3" t="s">
        <v>62</v>
      </c>
      <c r="H26" s="4"/>
      <c r="J26" s="3" t="s">
        <v>63</v>
      </c>
      <c r="K26" s="4"/>
    </row>
    <row r="27" spans="1:11">
      <c r="A27" s="4" t="s">
        <v>4</v>
      </c>
      <c r="B27" s="8">
        <f>B11*B13</f>
        <v>3100</v>
      </c>
      <c r="D27" s="4" t="s">
        <v>4</v>
      </c>
      <c r="E27" s="8">
        <f>E11*E13</f>
        <v>12075</v>
      </c>
      <c r="G27" s="4" t="s">
        <v>4</v>
      </c>
      <c r="H27" s="8">
        <f>H11*H13</f>
        <v>3850</v>
      </c>
      <c r="J27" s="4" t="s">
        <v>4</v>
      </c>
      <c r="K27" s="8">
        <f>K11*K13</f>
        <v>3360.0000000000005</v>
      </c>
    </row>
    <row r="28" spans="1:11">
      <c r="A28" s="9" t="s">
        <v>60</v>
      </c>
      <c r="B28" s="10">
        <f>SUM(B27)</f>
        <v>3100</v>
      </c>
      <c r="D28" s="9" t="s">
        <v>60</v>
      </c>
      <c r="E28" s="10">
        <f>SUM(E27)</f>
        <v>12075</v>
      </c>
      <c r="G28" s="9" t="s">
        <v>60</v>
      </c>
      <c r="H28" s="10">
        <f>SUM(H27)</f>
        <v>3850</v>
      </c>
      <c r="J28" s="9" t="s">
        <v>60</v>
      </c>
      <c r="K28" s="10">
        <f>SUM(K27)</f>
        <v>3360.0000000000005</v>
      </c>
    </row>
    <row r="30" spans="1:11">
      <c r="A30" s="3" t="s">
        <v>39</v>
      </c>
      <c r="B30" s="4"/>
      <c r="D30" s="3" t="s">
        <v>46</v>
      </c>
      <c r="E30" s="4"/>
      <c r="G30" s="3" t="s">
        <v>47</v>
      </c>
      <c r="H30" s="4"/>
      <c r="J30" s="3" t="s">
        <v>54</v>
      </c>
      <c r="K30" s="4"/>
    </row>
    <row r="31" spans="1:11">
      <c r="A31" s="4" t="s">
        <v>5</v>
      </c>
      <c r="B31" s="8">
        <f>B11*B12</f>
        <v>1200</v>
      </c>
      <c r="D31" s="4" t="s">
        <v>5</v>
      </c>
      <c r="E31" s="8">
        <f>E11*E12</f>
        <v>7360</v>
      </c>
      <c r="G31" s="4" t="s">
        <v>5</v>
      </c>
      <c r="H31" s="8">
        <f>H11*H12</f>
        <v>1333.75</v>
      </c>
      <c r="J31" s="4" t="s">
        <v>5</v>
      </c>
      <c r="K31" s="8">
        <f>K11*K12</f>
        <v>1750</v>
      </c>
    </row>
    <row r="32" spans="1:11">
      <c r="A32" s="4" t="s">
        <v>6</v>
      </c>
      <c r="B32" s="8">
        <f>B11*B20</f>
        <v>250</v>
      </c>
      <c r="D32" s="4" t="s">
        <v>6</v>
      </c>
      <c r="E32" s="8">
        <f>E11*E20</f>
        <v>425</v>
      </c>
      <c r="G32" s="4" t="s">
        <v>6</v>
      </c>
      <c r="H32" s="8">
        <f>H11*H20</f>
        <v>275</v>
      </c>
      <c r="J32" s="4" t="s">
        <v>6</v>
      </c>
      <c r="K32" s="8">
        <f>K11*K20</f>
        <v>250</v>
      </c>
    </row>
    <row r="33" spans="1:11">
      <c r="A33" s="4" t="s">
        <v>24</v>
      </c>
      <c r="B33" s="8">
        <f>B11*B21</f>
        <v>600</v>
      </c>
      <c r="D33" s="4" t="s">
        <v>24</v>
      </c>
      <c r="E33" s="8">
        <f>E11*E21</f>
        <v>0</v>
      </c>
      <c r="G33" s="4" t="s">
        <v>24</v>
      </c>
      <c r="H33" s="8">
        <f>H11*H21</f>
        <v>0</v>
      </c>
      <c r="J33" s="4" t="s">
        <v>24</v>
      </c>
      <c r="K33" s="8">
        <f>K11*K21</f>
        <v>550</v>
      </c>
    </row>
    <row r="34" spans="1:11">
      <c r="A34" s="17" t="s">
        <v>22</v>
      </c>
      <c r="B34" s="8"/>
      <c r="D34" s="17" t="s">
        <v>22</v>
      </c>
      <c r="E34" s="8"/>
      <c r="G34" s="17" t="s">
        <v>22</v>
      </c>
      <c r="H34" s="8"/>
      <c r="J34" s="17" t="s">
        <v>22</v>
      </c>
      <c r="K34" s="8"/>
    </row>
    <row r="35" spans="1:11">
      <c r="A35" s="4" t="s">
        <v>25</v>
      </c>
      <c r="B35" s="8">
        <f>B11*B14*B23</f>
        <v>0</v>
      </c>
      <c r="D35" s="4" t="s">
        <v>25</v>
      </c>
      <c r="E35" s="8">
        <f>E11*E14*E23</f>
        <v>2737.0000000000005</v>
      </c>
      <c r="G35" s="4" t="s">
        <v>25</v>
      </c>
      <c r="H35" s="8">
        <f>H11*H14*H23</f>
        <v>673.75</v>
      </c>
      <c r="J35" s="4" t="s">
        <v>25</v>
      </c>
      <c r="K35" s="8">
        <f>K11*K14*K23</f>
        <v>0</v>
      </c>
    </row>
    <row r="36" spans="1:11" s="1" customFormat="1">
      <c r="A36" s="9" t="s">
        <v>18</v>
      </c>
      <c r="B36" s="10">
        <f>SUM(B31:B35)</f>
        <v>2050</v>
      </c>
      <c r="D36" s="9" t="s">
        <v>18</v>
      </c>
      <c r="E36" s="10">
        <f>SUM(E31:E35)</f>
        <v>10522</v>
      </c>
      <c r="G36" s="9" t="s">
        <v>18</v>
      </c>
      <c r="H36" s="10">
        <f>SUM(H31:H35)</f>
        <v>2282.5</v>
      </c>
      <c r="J36" s="9" t="s">
        <v>18</v>
      </c>
      <c r="K36" s="10">
        <f>SUM(K31:K35)</f>
        <v>2550</v>
      </c>
    </row>
    <row r="37" spans="1:11" s="1" customFormat="1">
      <c r="A37" s="9" t="s">
        <v>19</v>
      </c>
      <c r="B37" s="10">
        <f>B28-B36</f>
        <v>1050</v>
      </c>
      <c r="D37" s="9" t="s">
        <v>19</v>
      </c>
      <c r="E37" s="10">
        <f>E28-E36</f>
        <v>1553</v>
      </c>
      <c r="G37" s="9" t="s">
        <v>19</v>
      </c>
      <c r="H37" s="10">
        <f>H28-H36</f>
        <v>1567.5</v>
      </c>
      <c r="J37" s="9" t="s">
        <v>19</v>
      </c>
      <c r="K37" s="10">
        <f>K28-K36</f>
        <v>810.00000000000045</v>
      </c>
    </row>
    <row r="39" spans="1:11">
      <c r="A39" s="3" t="s">
        <v>45</v>
      </c>
      <c r="B39" s="4"/>
      <c r="D39" s="3" t="s">
        <v>44</v>
      </c>
      <c r="E39" s="4"/>
      <c r="G39" s="3" t="s">
        <v>48</v>
      </c>
      <c r="H39" s="4"/>
      <c r="J39" s="3" t="s">
        <v>53</v>
      </c>
      <c r="K39" s="4"/>
    </row>
    <row r="40" spans="1:11">
      <c r="A40" s="4" t="s">
        <v>8</v>
      </c>
      <c r="B40" s="8">
        <f>B9*B10*B24</f>
        <v>73.449999999999989</v>
      </c>
      <c r="D40" s="4" t="s">
        <v>8</v>
      </c>
      <c r="E40" s="8">
        <f>E9*E10*E24</f>
        <v>124.29999999999998</v>
      </c>
      <c r="G40" s="4" t="s">
        <v>8</v>
      </c>
      <c r="H40" s="8">
        <f>H9*H10*H24</f>
        <v>124.29999999999998</v>
      </c>
      <c r="J40" s="4" t="s">
        <v>8</v>
      </c>
      <c r="K40" s="8">
        <f>K9*K10*K24</f>
        <v>73.449999999999989</v>
      </c>
    </row>
    <row r="41" spans="1:11">
      <c r="A41" s="4" t="s">
        <v>9</v>
      </c>
      <c r="B41" s="8">
        <f>B9*B10*B24</f>
        <v>73.449999999999989</v>
      </c>
      <c r="D41" s="4" t="s">
        <v>9</v>
      </c>
      <c r="E41" s="8">
        <f>E9*E10*E24</f>
        <v>124.29999999999998</v>
      </c>
      <c r="G41" s="4" t="s">
        <v>9</v>
      </c>
      <c r="H41" s="8">
        <f>H9*H10*H24</f>
        <v>124.29999999999998</v>
      </c>
      <c r="J41" s="4" t="s">
        <v>9</v>
      </c>
      <c r="K41" s="8">
        <f>K9*K10*K24</f>
        <v>73.449999999999989</v>
      </c>
    </row>
    <row r="42" spans="1:11">
      <c r="A42" s="4" t="s">
        <v>10</v>
      </c>
      <c r="B42" s="6">
        <v>125</v>
      </c>
      <c r="D42" s="4" t="s">
        <v>10</v>
      </c>
      <c r="E42" s="6">
        <v>250</v>
      </c>
      <c r="G42" s="4" t="s">
        <v>10</v>
      </c>
      <c r="H42" s="6">
        <v>125</v>
      </c>
      <c r="J42" s="4" t="s">
        <v>10</v>
      </c>
      <c r="K42" s="6">
        <v>125</v>
      </c>
    </row>
    <row r="43" spans="1:11">
      <c r="A43" s="4" t="s">
        <v>11</v>
      </c>
      <c r="B43" s="6">
        <v>100</v>
      </c>
      <c r="D43" s="4" t="s">
        <v>11</v>
      </c>
      <c r="E43" s="6">
        <v>250</v>
      </c>
      <c r="G43" s="4" t="s">
        <v>11</v>
      </c>
      <c r="H43" s="6">
        <v>100</v>
      </c>
      <c r="J43" s="4" t="s">
        <v>11</v>
      </c>
      <c r="K43" s="6">
        <v>100</v>
      </c>
    </row>
    <row r="44" spans="1:11">
      <c r="A44" s="22" t="s">
        <v>33</v>
      </c>
      <c r="B44" s="25">
        <f>(B17+B18)*B16</f>
        <v>112</v>
      </c>
      <c r="D44" s="22" t="s">
        <v>33</v>
      </c>
      <c r="E44" s="25">
        <f>(E17+E18)*E16</f>
        <v>188</v>
      </c>
      <c r="G44" s="22" t="s">
        <v>33</v>
      </c>
      <c r="H44" s="25">
        <f>(H17+H18)*H16</f>
        <v>148</v>
      </c>
      <c r="J44" s="22" t="s">
        <v>33</v>
      </c>
      <c r="K44" s="25">
        <f>(K17+K18)*K16</f>
        <v>112</v>
      </c>
    </row>
    <row r="45" spans="1:11" s="1" customFormat="1" ht="15" thickBot="1">
      <c r="A45" s="11" t="s">
        <v>21</v>
      </c>
      <c r="B45" s="12">
        <f>SUM(B40:B44)</f>
        <v>483.9</v>
      </c>
      <c r="D45" s="11" t="s">
        <v>21</v>
      </c>
      <c r="E45" s="12">
        <f>SUM(E40:E44)</f>
        <v>936.59999999999991</v>
      </c>
      <c r="G45" s="11" t="s">
        <v>21</v>
      </c>
      <c r="H45" s="12">
        <f>SUM(H40:H44)</f>
        <v>621.59999999999991</v>
      </c>
      <c r="J45" s="11" t="s">
        <v>21</v>
      </c>
      <c r="K45" s="12">
        <f>SUM(K40:K44)</f>
        <v>483.9</v>
      </c>
    </row>
    <row r="46" spans="1:11" s="2" customFormat="1" ht="15" thickBot="1">
      <c r="A46" s="19" t="s">
        <v>40</v>
      </c>
      <c r="B46" s="20">
        <f>B37-B45</f>
        <v>566.1</v>
      </c>
      <c r="D46" s="19" t="s">
        <v>42</v>
      </c>
      <c r="E46" s="20">
        <f>E37-E45</f>
        <v>616.40000000000009</v>
      </c>
      <c r="G46" s="19" t="s">
        <v>49</v>
      </c>
      <c r="H46" s="20">
        <f>H37-H45</f>
        <v>945.90000000000009</v>
      </c>
      <c r="J46" s="19" t="s">
        <v>51</v>
      </c>
      <c r="K46" s="20">
        <f>K37-K45</f>
        <v>326.10000000000048</v>
      </c>
    </row>
    <row r="47" spans="1:11" s="2" customFormat="1" ht="15" thickBot="1">
      <c r="A47" s="21" t="s">
        <v>41</v>
      </c>
      <c r="B47" s="14">
        <f>B46/B11</f>
        <v>56.61</v>
      </c>
      <c r="D47" s="13" t="s">
        <v>43</v>
      </c>
      <c r="E47" s="14">
        <f>E46/E11</f>
        <v>123.28000000000002</v>
      </c>
      <c r="G47" s="13" t="s">
        <v>50</v>
      </c>
      <c r="H47" s="14">
        <f>H46/H11</f>
        <v>189.18</v>
      </c>
      <c r="J47" s="13" t="s">
        <v>52</v>
      </c>
      <c r="K47" s="14">
        <f>K46/K11</f>
        <v>32.610000000000049</v>
      </c>
    </row>
    <row r="49" spans="1:4">
      <c r="A49" s="26" t="s">
        <v>37</v>
      </c>
    </row>
    <row r="50" spans="1:4">
      <c r="A50" s="50" t="s">
        <v>38</v>
      </c>
      <c r="B50" s="50"/>
      <c r="C50" s="50"/>
      <c r="D50" s="50"/>
    </row>
  </sheetData>
  <mergeCells count="6">
    <mergeCell ref="J3:K3"/>
    <mergeCell ref="A50:D50"/>
    <mergeCell ref="A1:E1"/>
    <mergeCell ref="A3:B3"/>
    <mergeCell ref="D3:E3"/>
    <mergeCell ref="G3:H3"/>
  </mergeCells>
  <pageMargins left="0.7" right="0.7" top="0.75" bottom="0.75" header="0.3" footer="0.3"/>
  <pageSetup orientation="landscape"/>
  <rowBreaks count="1" manualBreakCount="1">
    <brk id="25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zoomScale="150" zoomScaleNormal="150" zoomScalePageLayoutView="150" workbookViewId="0">
      <selection activeCell="B4" sqref="B4:B47"/>
    </sheetView>
  </sheetViews>
  <sheetFormatPr baseColWidth="10" defaultColWidth="8.83203125" defaultRowHeight="14" x14ac:dyDescent="0"/>
  <cols>
    <col min="1" max="1" width="30.6640625" customWidth="1"/>
    <col min="2" max="2" width="15.6640625" customWidth="1"/>
    <col min="3" max="3" width="10.6640625" customWidth="1"/>
    <col min="4" max="4" width="4.1640625" customWidth="1"/>
    <col min="5" max="5" width="15.6640625" hidden="1" customWidth="1"/>
    <col min="7" max="7" width="30.6640625" customWidth="1"/>
    <col min="8" max="8" width="15.6640625" customWidth="1"/>
    <col min="10" max="10" width="30.6640625" customWidth="1"/>
    <col min="11" max="11" width="15.6640625" customWidth="1"/>
  </cols>
  <sheetData>
    <row r="1" spans="1:5" ht="18">
      <c r="A1" s="51" t="s">
        <v>56</v>
      </c>
      <c r="B1" s="51"/>
      <c r="C1" s="51"/>
      <c r="D1" s="28"/>
      <c r="E1" s="28"/>
    </row>
    <row r="3" spans="1:5">
      <c r="A3" s="48" t="s">
        <v>29</v>
      </c>
      <c r="B3" s="49"/>
      <c r="D3" s="27"/>
    </row>
    <row r="4" spans="1:5">
      <c r="A4" s="4" t="s">
        <v>1</v>
      </c>
      <c r="B4" s="5">
        <v>100</v>
      </c>
    </row>
    <row r="5" spans="1:5">
      <c r="A5" s="4" t="s">
        <v>2</v>
      </c>
      <c r="B5" s="6">
        <v>1.08</v>
      </c>
    </row>
    <row r="6" spans="1:5">
      <c r="A6" s="4" t="s">
        <v>26</v>
      </c>
      <c r="B6" s="18">
        <v>0.5</v>
      </c>
    </row>
    <row r="7" spans="1:5">
      <c r="A7" s="4" t="s">
        <v>28</v>
      </c>
      <c r="B7" s="7">
        <v>0.3</v>
      </c>
    </row>
    <row r="8" spans="1:5">
      <c r="A8" s="4" t="s">
        <v>3</v>
      </c>
      <c r="B8" s="6">
        <v>11</v>
      </c>
    </row>
    <row r="9" spans="1:5">
      <c r="A9" s="4" t="s">
        <v>15</v>
      </c>
      <c r="B9" s="5">
        <v>130</v>
      </c>
    </row>
    <row r="10" spans="1:5">
      <c r="A10" s="4" t="s">
        <v>7</v>
      </c>
      <c r="B10" s="6">
        <v>0.56499999999999995</v>
      </c>
    </row>
    <row r="11" spans="1:5">
      <c r="A11" s="4" t="s">
        <v>12</v>
      </c>
      <c r="B11" s="5">
        <v>1</v>
      </c>
    </row>
    <row r="12" spans="1:5">
      <c r="A12" s="4" t="s">
        <v>13</v>
      </c>
      <c r="B12" s="8">
        <f>B4*B5</f>
        <v>108</v>
      </c>
    </row>
    <row r="13" spans="1:5">
      <c r="A13" s="4" t="s">
        <v>14</v>
      </c>
      <c r="B13" s="8">
        <f>B4*B7*B8</f>
        <v>330</v>
      </c>
    </row>
    <row r="14" spans="1:5">
      <c r="A14" s="4" t="s">
        <v>27</v>
      </c>
      <c r="B14" s="15">
        <f>B4*B6</f>
        <v>50</v>
      </c>
    </row>
    <row r="15" spans="1:5">
      <c r="A15" s="4" t="s">
        <v>55</v>
      </c>
      <c r="B15" s="15">
        <f>B4*B7</f>
        <v>30</v>
      </c>
    </row>
    <row r="16" spans="1:5">
      <c r="A16" s="4" t="s">
        <v>34</v>
      </c>
      <c r="B16" s="6">
        <v>10</v>
      </c>
    </row>
    <row r="17" spans="1:2">
      <c r="A17" s="4" t="s">
        <v>35</v>
      </c>
      <c r="B17" s="23">
        <v>3</v>
      </c>
    </row>
    <row r="18" spans="1:2">
      <c r="A18" s="4" t="s">
        <v>36</v>
      </c>
      <c r="B18" s="24">
        <f>2*B9/50</f>
        <v>5.2</v>
      </c>
    </row>
    <row r="19" spans="1:2">
      <c r="A19" s="4"/>
      <c r="B19" s="15"/>
    </row>
    <row r="20" spans="1:2">
      <c r="A20" s="4" t="s">
        <v>16</v>
      </c>
      <c r="B20" s="6">
        <v>25</v>
      </c>
    </row>
    <row r="21" spans="1:2">
      <c r="A21" s="4" t="s">
        <v>17</v>
      </c>
      <c r="B21" s="6">
        <v>55</v>
      </c>
    </row>
    <row r="22" spans="1:2">
      <c r="A22" s="17" t="s">
        <v>22</v>
      </c>
      <c r="B22" s="6"/>
    </row>
    <row r="23" spans="1:2">
      <c r="A23" s="4" t="s">
        <v>23</v>
      </c>
      <c r="B23" s="6"/>
    </row>
    <row r="24" spans="1:2">
      <c r="A24" s="4" t="s">
        <v>20</v>
      </c>
      <c r="B24" s="16">
        <v>1</v>
      </c>
    </row>
    <row r="26" spans="1:2">
      <c r="A26" s="3" t="s">
        <v>59</v>
      </c>
      <c r="B26" s="4"/>
    </row>
    <row r="27" spans="1:2">
      <c r="A27" s="4" t="s">
        <v>4</v>
      </c>
      <c r="B27" s="8">
        <f>B11*B13</f>
        <v>330</v>
      </c>
    </row>
    <row r="28" spans="1:2">
      <c r="A28" s="9" t="s">
        <v>60</v>
      </c>
      <c r="B28" s="10">
        <f>SUM(B27)</f>
        <v>330</v>
      </c>
    </row>
    <row r="30" spans="1:2">
      <c r="A30" s="3" t="s">
        <v>39</v>
      </c>
      <c r="B30" s="4"/>
    </row>
    <row r="31" spans="1:2">
      <c r="A31" s="4" t="s">
        <v>5</v>
      </c>
      <c r="B31" s="8">
        <f>B11*B12</f>
        <v>108</v>
      </c>
    </row>
    <row r="32" spans="1:2">
      <c r="A32" s="4" t="s">
        <v>6</v>
      </c>
      <c r="B32" s="8">
        <f>B11*B20</f>
        <v>25</v>
      </c>
    </row>
    <row r="33" spans="1:12">
      <c r="A33" s="4" t="s">
        <v>24</v>
      </c>
      <c r="B33" s="8">
        <f>B11*B21</f>
        <v>55</v>
      </c>
    </row>
    <row r="34" spans="1:12">
      <c r="A34" s="17" t="s">
        <v>22</v>
      </c>
      <c r="B34" s="8"/>
    </row>
    <row r="35" spans="1:12">
      <c r="A35" s="4" t="s">
        <v>25</v>
      </c>
      <c r="B35" s="8">
        <f>B11*B14*B23</f>
        <v>0</v>
      </c>
    </row>
    <row r="36" spans="1:12" s="1" customFormat="1">
      <c r="A36" s="9" t="s">
        <v>18</v>
      </c>
      <c r="B36" s="10">
        <f>SUM(B31:B35)</f>
        <v>188</v>
      </c>
      <c r="D36"/>
      <c r="E36"/>
      <c r="F36"/>
      <c r="G36"/>
      <c r="H36"/>
      <c r="I36"/>
      <c r="J36"/>
      <c r="K36"/>
      <c r="L36"/>
    </row>
    <row r="37" spans="1:12" s="1" customFormat="1">
      <c r="A37" s="9" t="s">
        <v>19</v>
      </c>
      <c r="B37" s="10">
        <f>B28-B36</f>
        <v>142</v>
      </c>
      <c r="D37"/>
      <c r="E37"/>
      <c r="F37"/>
      <c r="G37"/>
      <c r="H37"/>
      <c r="I37"/>
      <c r="J37"/>
      <c r="K37"/>
      <c r="L37"/>
    </row>
    <row r="39" spans="1:12">
      <c r="A39" s="3" t="s">
        <v>45</v>
      </c>
      <c r="B39" s="4"/>
    </row>
    <row r="40" spans="1:12">
      <c r="A40" s="4" t="s">
        <v>8</v>
      </c>
      <c r="B40" s="8">
        <f>B9*B10*B24</f>
        <v>73.449999999999989</v>
      </c>
    </row>
    <row r="41" spans="1:12">
      <c r="A41" s="4" t="s">
        <v>9</v>
      </c>
      <c r="B41" s="8">
        <f>B9*B10*B24</f>
        <v>73.449999999999989</v>
      </c>
    </row>
    <row r="42" spans="1:12">
      <c r="A42" s="4" t="s">
        <v>10</v>
      </c>
      <c r="B42" s="6">
        <v>125</v>
      </c>
    </row>
    <row r="43" spans="1:12">
      <c r="A43" s="4" t="s">
        <v>11</v>
      </c>
      <c r="B43" s="6">
        <v>150</v>
      </c>
    </row>
    <row r="44" spans="1:12">
      <c r="A44" s="22" t="s">
        <v>33</v>
      </c>
      <c r="B44" s="25">
        <f>(B17+B18)*B16</f>
        <v>82</v>
      </c>
    </row>
    <row r="45" spans="1:12" s="1" customFormat="1" ht="15" thickBot="1">
      <c r="A45" s="11" t="s">
        <v>21</v>
      </c>
      <c r="B45" s="12">
        <f>SUM(B40:B44)</f>
        <v>503.9</v>
      </c>
      <c r="D45"/>
      <c r="E45"/>
      <c r="F45"/>
      <c r="G45"/>
      <c r="H45"/>
      <c r="I45"/>
      <c r="J45"/>
      <c r="K45"/>
      <c r="L45"/>
    </row>
    <row r="46" spans="1:12" s="2" customFormat="1" ht="15" thickBot="1">
      <c r="A46" s="19" t="s">
        <v>40</v>
      </c>
      <c r="B46" s="20">
        <f>B37-B45</f>
        <v>-361.9</v>
      </c>
      <c r="D46"/>
      <c r="E46"/>
      <c r="F46"/>
      <c r="G46"/>
      <c r="H46"/>
      <c r="I46"/>
      <c r="J46"/>
      <c r="K46"/>
      <c r="L46"/>
    </row>
    <row r="47" spans="1:12" s="2" customFormat="1" ht="15" thickBot="1">
      <c r="A47" s="21" t="s">
        <v>41</v>
      </c>
      <c r="B47" s="14">
        <f>B46/B11</f>
        <v>-361.9</v>
      </c>
      <c r="D47"/>
      <c r="E47"/>
      <c r="F47"/>
      <c r="G47"/>
      <c r="H47"/>
      <c r="I47"/>
      <c r="J47"/>
      <c r="K47"/>
      <c r="L47"/>
    </row>
    <row r="49" spans="1:3">
      <c r="A49" s="26" t="s">
        <v>37</v>
      </c>
    </row>
    <row r="50" spans="1:3">
      <c r="A50" s="27" t="s">
        <v>38</v>
      </c>
      <c r="B50" s="27"/>
      <c r="C50" s="27"/>
    </row>
  </sheetData>
  <mergeCells count="2">
    <mergeCell ref="A3:B3"/>
    <mergeCell ref="A1:C1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zoomScale="200" zoomScaleNormal="200" zoomScalePageLayoutView="200" workbookViewId="0">
      <selection activeCell="B13" sqref="B13"/>
    </sheetView>
  </sheetViews>
  <sheetFormatPr baseColWidth="10" defaultColWidth="8.83203125" defaultRowHeight="14" x14ac:dyDescent="0"/>
  <cols>
    <col min="1" max="2" width="30.6640625" customWidth="1"/>
    <col min="3" max="3" width="21.1640625" customWidth="1"/>
    <col min="4" max="4" width="10.6640625" customWidth="1"/>
    <col min="5" max="5" width="4.1640625" customWidth="1"/>
    <col min="6" max="6" width="15.6640625" hidden="1" customWidth="1"/>
    <col min="8" max="8" width="30.6640625" customWidth="1"/>
    <col min="9" max="9" width="15.6640625" customWidth="1"/>
    <col min="11" max="11" width="30.6640625" customWidth="1"/>
    <col min="12" max="12" width="15.6640625" customWidth="1"/>
  </cols>
  <sheetData>
    <row r="1" spans="1:6" ht="18">
      <c r="A1" s="51" t="s">
        <v>57</v>
      </c>
      <c r="B1" s="51"/>
      <c r="C1" s="51"/>
      <c r="D1" s="51"/>
      <c r="E1" s="28"/>
      <c r="F1" s="28"/>
    </row>
    <row r="3" spans="1:6">
      <c r="A3" s="52" t="s">
        <v>29</v>
      </c>
      <c r="B3" s="53"/>
      <c r="C3" s="53"/>
      <c r="E3" s="27"/>
    </row>
    <row r="4" spans="1:6">
      <c r="A4" s="46"/>
      <c r="B4" s="47" t="s">
        <v>67</v>
      </c>
      <c r="C4" s="47" t="s">
        <v>68</v>
      </c>
      <c r="E4" s="45"/>
    </row>
    <row r="5" spans="1:6">
      <c r="A5" s="4" t="s">
        <v>1</v>
      </c>
      <c r="B5" s="5">
        <v>100</v>
      </c>
      <c r="C5" s="5">
        <v>100</v>
      </c>
    </row>
    <row r="6" spans="1:6">
      <c r="A6" s="4" t="s">
        <v>2</v>
      </c>
      <c r="B6" s="6">
        <v>0.9</v>
      </c>
      <c r="C6" s="6">
        <v>1.08</v>
      </c>
    </row>
    <row r="7" spans="1:6">
      <c r="A7" s="4" t="s">
        <v>26</v>
      </c>
      <c r="B7" s="18">
        <v>0.5</v>
      </c>
      <c r="C7" s="18">
        <v>0.5</v>
      </c>
    </row>
    <row r="8" spans="1:6">
      <c r="A8" s="4" t="s">
        <v>28</v>
      </c>
      <c r="B8" s="7">
        <v>0.31</v>
      </c>
      <c r="C8" s="7">
        <v>0.3</v>
      </c>
    </row>
    <row r="9" spans="1:6">
      <c r="A9" s="4" t="s">
        <v>3</v>
      </c>
      <c r="B9" s="6">
        <v>10</v>
      </c>
      <c r="C9" s="6">
        <v>11</v>
      </c>
    </row>
    <row r="10" spans="1:6">
      <c r="A10" s="4" t="s">
        <v>15</v>
      </c>
      <c r="B10" s="5">
        <v>130</v>
      </c>
      <c r="C10" s="5">
        <v>130</v>
      </c>
    </row>
    <row r="11" spans="1:6">
      <c r="A11" s="4" t="s">
        <v>7</v>
      </c>
      <c r="B11" s="6">
        <v>0.56499999999999995</v>
      </c>
      <c r="C11" s="6">
        <v>0.56499999999999995</v>
      </c>
    </row>
    <row r="12" spans="1:6">
      <c r="A12" s="4" t="s">
        <v>12</v>
      </c>
      <c r="B12" s="5">
        <v>20</v>
      </c>
      <c r="C12" s="5">
        <v>1</v>
      </c>
    </row>
    <row r="13" spans="1:6">
      <c r="A13" s="4" t="s">
        <v>13</v>
      </c>
      <c r="B13" s="8">
        <f>B5*B6</f>
        <v>90</v>
      </c>
      <c r="C13" s="8">
        <f>C5*C6</f>
        <v>108</v>
      </c>
    </row>
    <row r="14" spans="1:6">
      <c r="A14" s="4" t="s">
        <v>14</v>
      </c>
      <c r="B14" s="8">
        <f>B5*B8*B9</f>
        <v>310</v>
      </c>
      <c r="C14" s="8">
        <f>C5*C8*C9</f>
        <v>330</v>
      </c>
    </row>
    <row r="15" spans="1:6">
      <c r="A15" s="4" t="s">
        <v>27</v>
      </c>
      <c r="B15" s="15">
        <f>B5*B7</f>
        <v>50</v>
      </c>
      <c r="C15" s="15">
        <f>C5*C7</f>
        <v>50</v>
      </c>
    </row>
    <row r="16" spans="1:6">
      <c r="A16" s="4" t="s">
        <v>55</v>
      </c>
      <c r="B16" s="15">
        <f>B5*B8</f>
        <v>31</v>
      </c>
      <c r="C16" s="15">
        <f>C5*C8</f>
        <v>30</v>
      </c>
    </row>
    <row r="17" spans="1:3">
      <c r="A17" s="4" t="s">
        <v>34</v>
      </c>
      <c r="B17" s="6">
        <v>10</v>
      </c>
      <c r="C17" s="6">
        <v>10</v>
      </c>
    </row>
    <row r="18" spans="1:3">
      <c r="A18" s="4" t="s">
        <v>35</v>
      </c>
      <c r="B18" s="23">
        <v>6</v>
      </c>
      <c r="C18" s="23">
        <v>3</v>
      </c>
    </row>
    <row r="19" spans="1:3">
      <c r="A19" s="4" t="s">
        <v>36</v>
      </c>
      <c r="B19" s="24">
        <f>2*B10/50</f>
        <v>5.2</v>
      </c>
      <c r="C19" s="24">
        <f>2*C10/50</f>
        <v>5.2</v>
      </c>
    </row>
    <row r="20" spans="1:3">
      <c r="A20" s="4"/>
      <c r="B20" s="15"/>
      <c r="C20" s="15"/>
    </row>
    <row r="21" spans="1:3">
      <c r="A21" s="4" t="s">
        <v>16</v>
      </c>
      <c r="B21" s="6">
        <v>20</v>
      </c>
      <c r="C21" s="6">
        <v>25</v>
      </c>
    </row>
    <row r="22" spans="1:3">
      <c r="A22" s="4" t="s">
        <v>17</v>
      </c>
      <c r="B22" s="6">
        <v>55</v>
      </c>
      <c r="C22" s="6">
        <v>55</v>
      </c>
    </row>
    <row r="23" spans="1:3">
      <c r="A23" s="17" t="s">
        <v>22</v>
      </c>
      <c r="B23" s="6"/>
      <c r="C23" s="6"/>
    </row>
    <row r="24" spans="1:3">
      <c r="A24" s="4" t="s">
        <v>23</v>
      </c>
      <c r="B24" s="6"/>
      <c r="C24" s="6"/>
    </row>
    <row r="25" spans="1:3">
      <c r="A25" s="4" t="s">
        <v>20</v>
      </c>
      <c r="B25" s="16">
        <v>1</v>
      </c>
      <c r="C25" s="16">
        <v>1</v>
      </c>
    </row>
    <row r="27" spans="1:3">
      <c r="A27" s="3" t="s">
        <v>59</v>
      </c>
      <c r="B27" s="4"/>
      <c r="C27" s="4"/>
    </row>
    <row r="28" spans="1:3">
      <c r="A28" s="4" t="s">
        <v>4</v>
      </c>
      <c r="B28" s="8">
        <f>B12*B14</f>
        <v>6200</v>
      </c>
      <c r="C28" s="8">
        <f>C12*C14</f>
        <v>330</v>
      </c>
    </row>
    <row r="29" spans="1:3">
      <c r="A29" s="9" t="s">
        <v>60</v>
      </c>
      <c r="B29" s="10">
        <f>SUM(B28)</f>
        <v>6200</v>
      </c>
      <c r="C29" s="10">
        <f>SUM(C28)</f>
        <v>330</v>
      </c>
    </row>
    <row r="31" spans="1:3">
      <c r="A31" s="3" t="s">
        <v>39</v>
      </c>
      <c r="B31" s="4"/>
      <c r="C31" s="4"/>
    </row>
    <row r="32" spans="1:3">
      <c r="A32" s="4" t="s">
        <v>5</v>
      </c>
      <c r="B32" s="8">
        <f>B12*B13</f>
        <v>1800</v>
      </c>
      <c r="C32" s="8">
        <f>C12*C13</f>
        <v>108</v>
      </c>
    </row>
    <row r="33" spans="1:13">
      <c r="A33" s="4" t="s">
        <v>6</v>
      </c>
      <c r="B33" s="8">
        <f>B12*B21</f>
        <v>400</v>
      </c>
      <c r="C33" s="8">
        <f>C12*C21</f>
        <v>25</v>
      </c>
    </row>
    <row r="34" spans="1:13">
      <c r="A34" s="4" t="s">
        <v>24</v>
      </c>
      <c r="B34" s="8">
        <f>B12*B22</f>
        <v>1100</v>
      </c>
      <c r="C34" s="8">
        <f>C12*C22</f>
        <v>55</v>
      </c>
    </row>
    <row r="35" spans="1:13">
      <c r="A35" s="17" t="s">
        <v>22</v>
      </c>
      <c r="B35" s="8"/>
      <c r="C35" s="8"/>
    </row>
    <row r="36" spans="1:13">
      <c r="A36" s="4" t="s">
        <v>25</v>
      </c>
      <c r="B36" s="8">
        <f>B12*B15*B24</f>
        <v>0</v>
      </c>
      <c r="C36" s="8">
        <f>C12*C15*C24</f>
        <v>0</v>
      </c>
    </row>
    <row r="37" spans="1:13" s="1" customFormat="1">
      <c r="A37" s="9" t="s">
        <v>18</v>
      </c>
      <c r="B37" s="10">
        <f>SUM(B32:B36)</f>
        <v>3300</v>
      </c>
      <c r="C37" s="10">
        <f>SUM(C32:C36)</f>
        <v>188</v>
      </c>
      <c r="E37"/>
      <c r="F37"/>
      <c r="G37"/>
      <c r="H37"/>
      <c r="I37"/>
      <c r="J37"/>
      <c r="K37"/>
      <c r="L37"/>
      <c r="M37"/>
    </row>
    <row r="38" spans="1:13" s="1" customFormat="1">
      <c r="A38" s="9" t="s">
        <v>19</v>
      </c>
      <c r="B38" s="10">
        <f>B29-B37</f>
        <v>2900</v>
      </c>
      <c r="C38" s="10">
        <f>C29-C37</f>
        <v>142</v>
      </c>
      <c r="E38"/>
      <c r="F38"/>
      <c r="G38"/>
      <c r="H38"/>
      <c r="I38"/>
      <c r="J38"/>
      <c r="K38"/>
      <c r="L38"/>
      <c r="M38"/>
    </row>
    <row r="40" spans="1:13">
      <c r="A40" s="3" t="s">
        <v>45</v>
      </c>
      <c r="B40" s="4"/>
      <c r="C40" s="4"/>
    </row>
    <row r="41" spans="1:13">
      <c r="A41" s="4" t="s">
        <v>8</v>
      </c>
      <c r="B41" s="8">
        <f>B10*B11*B25</f>
        <v>73.449999999999989</v>
      </c>
      <c r="C41" s="8">
        <f>C10*C11*C25</f>
        <v>73.449999999999989</v>
      </c>
    </row>
    <row r="42" spans="1:13">
      <c r="A42" s="4" t="s">
        <v>9</v>
      </c>
      <c r="B42" s="8">
        <f>B10*B11*B25</f>
        <v>73.449999999999989</v>
      </c>
      <c r="C42" s="8">
        <f>C10*C11*C25</f>
        <v>73.449999999999989</v>
      </c>
    </row>
    <row r="43" spans="1:13">
      <c r="A43" s="4" t="s">
        <v>10</v>
      </c>
      <c r="B43" s="6">
        <v>125</v>
      </c>
      <c r="C43" s="6">
        <v>125</v>
      </c>
    </row>
    <row r="44" spans="1:13">
      <c r="A44" s="4" t="s">
        <v>11</v>
      </c>
      <c r="B44" s="6">
        <v>250</v>
      </c>
      <c r="C44" s="6">
        <v>150</v>
      </c>
    </row>
    <row r="45" spans="1:13">
      <c r="A45" s="22" t="s">
        <v>33</v>
      </c>
      <c r="B45" s="25">
        <f>(B18+B19)*B17</f>
        <v>112</v>
      </c>
      <c r="C45" s="25">
        <f>(C18+C19)*C17</f>
        <v>82</v>
      </c>
    </row>
    <row r="46" spans="1:13" s="1" customFormat="1" ht="15" thickBot="1">
      <c r="A46" s="11" t="s">
        <v>21</v>
      </c>
      <c r="B46" s="12">
        <f>SUM(B41:B45)</f>
        <v>633.9</v>
      </c>
      <c r="C46" s="12">
        <f>SUM(C41:C45)</f>
        <v>503.9</v>
      </c>
      <c r="E46"/>
      <c r="F46"/>
      <c r="G46"/>
      <c r="H46"/>
      <c r="I46"/>
      <c r="J46"/>
      <c r="K46"/>
      <c r="L46"/>
      <c r="M46"/>
    </row>
    <row r="47" spans="1:13" s="2" customFormat="1" ht="15" thickBot="1">
      <c r="A47" s="19" t="s">
        <v>40</v>
      </c>
      <c r="B47" s="20">
        <f>B38-B46</f>
        <v>2266.1</v>
      </c>
      <c r="C47" s="20">
        <f>C38-C46</f>
        <v>-361.9</v>
      </c>
      <c r="E47"/>
      <c r="F47"/>
      <c r="G47"/>
      <c r="H47"/>
      <c r="I47"/>
      <c r="J47"/>
      <c r="K47"/>
      <c r="L47"/>
      <c r="M47"/>
    </row>
    <row r="48" spans="1:13" s="2" customFormat="1" ht="15" thickBot="1">
      <c r="A48" s="21" t="s">
        <v>41</v>
      </c>
      <c r="B48" s="14">
        <f>B47/B12</f>
        <v>113.30499999999999</v>
      </c>
      <c r="C48" s="14">
        <f>C47/C12</f>
        <v>-361.9</v>
      </c>
      <c r="E48"/>
      <c r="F48"/>
      <c r="G48"/>
      <c r="H48"/>
      <c r="I48"/>
      <c r="J48"/>
      <c r="K48"/>
      <c r="L48"/>
      <c r="M48"/>
    </row>
    <row r="50" spans="1:4">
      <c r="A50" s="26" t="s">
        <v>37</v>
      </c>
      <c r="B50" s="26"/>
      <c r="C50" s="26"/>
    </row>
    <row r="51" spans="1:4">
      <c r="A51" s="27" t="s">
        <v>38</v>
      </c>
      <c r="B51" s="45"/>
      <c r="C51" s="45"/>
      <c r="D51" s="27"/>
    </row>
  </sheetData>
  <mergeCells count="2">
    <mergeCell ref="A1:D1"/>
    <mergeCell ref="A3:C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activeCell="B4" sqref="B4:B47"/>
    </sheetView>
  </sheetViews>
  <sheetFormatPr baseColWidth="10" defaultColWidth="8.83203125" defaultRowHeight="14" x14ac:dyDescent="0"/>
  <cols>
    <col min="1" max="1" width="30.6640625" customWidth="1"/>
    <col min="2" max="2" width="15.6640625" customWidth="1"/>
    <col min="3" max="3" width="10.6640625" customWidth="1"/>
    <col min="4" max="4" width="30.6640625" customWidth="1"/>
    <col min="5" max="5" width="15.6640625" customWidth="1"/>
    <col min="7" max="7" width="30.6640625" customWidth="1"/>
    <col min="8" max="8" width="15.6640625" customWidth="1"/>
    <col min="10" max="10" width="30.6640625" customWidth="1"/>
    <col min="11" max="11" width="15.6640625" customWidth="1"/>
  </cols>
  <sheetData>
    <row r="1" spans="1:5" ht="18">
      <c r="A1" s="54" t="s">
        <v>58</v>
      </c>
      <c r="B1" s="54"/>
      <c r="C1" s="54"/>
      <c r="D1" s="28"/>
      <c r="E1" s="28"/>
    </row>
    <row r="3" spans="1:5">
      <c r="A3" s="48" t="s">
        <v>30</v>
      </c>
      <c r="B3" s="49"/>
      <c r="D3" s="27"/>
    </row>
    <row r="4" spans="1:5">
      <c r="A4" s="4" t="s">
        <v>1</v>
      </c>
      <c r="B4" s="5">
        <v>1150</v>
      </c>
    </row>
    <row r="5" spans="1:5">
      <c r="A5" s="4" t="s">
        <v>2</v>
      </c>
      <c r="B5" s="6">
        <v>1.28</v>
      </c>
    </row>
    <row r="6" spans="1:5">
      <c r="A6" s="4" t="s">
        <v>26</v>
      </c>
      <c r="B6" s="18">
        <v>0.56000000000000005</v>
      </c>
    </row>
    <row r="7" spans="1:5">
      <c r="A7" s="4" t="s">
        <v>28</v>
      </c>
      <c r="B7" s="7">
        <v>0.3</v>
      </c>
    </row>
    <row r="8" spans="1:5">
      <c r="A8" s="4" t="s">
        <v>3</v>
      </c>
      <c r="B8" s="6">
        <v>7</v>
      </c>
    </row>
    <row r="9" spans="1:5">
      <c r="A9" s="4" t="s">
        <v>15</v>
      </c>
      <c r="B9" s="5">
        <v>220</v>
      </c>
    </row>
    <row r="10" spans="1:5">
      <c r="A10" s="4" t="s">
        <v>7</v>
      </c>
      <c r="B10" s="6">
        <v>0.56499999999999995</v>
      </c>
    </row>
    <row r="11" spans="1:5">
      <c r="A11" s="4" t="s">
        <v>12</v>
      </c>
      <c r="B11" s="5">
        <v>1</v>
      </c>
    </row>
    <row r="12" spans="1:5">
      <c r="A12" s="4" t="s">
        <v>13</v>
      </c>
      <c r="B12" s="8">
        <f>B4*B5</f>
        <v>1472</v>
      </c>
    </row>
    <row r="13" spans="1:5">
      <c r="A13" s="4" t="s">
        <v>14</v>
      </c>
      <c r="B13" s="8">
        <f>B4*B7*B8</f>
        <v>2415</v>
      </c>
    </row>
    <row r="14" spans="1:5">
      <c r="A14" s="4" t="s">
        <v>27</v>
      </c>
      <c r="B14" s="15">
        <f>B4*B6</f>
        <v>644.00000000000011</v>
      </c>
    </row>
    <row r="15" spans="1:5">
      <c r="A15" s="4" t="s">
        <v>55</v>
      </c>
      <c r="B15" s="15">
        <f>B4*B7</f>
        <v>345</v>
      </c>
    </row>
    <row r="16" spans="1:5">
      <c r="A16" s="4" t="s">
        <v>34</v>
      </c>
      <c r="B16" s="6">
        <v>10</v>
      </c>
    </row>
    <row r="17" spans="1:2">
      <c r="A17" s="4" t="s">
        <v>35</v>
      </c>
      <c r="B17" s="23">
        <v>10</v>
      </c>
    </row>
    <row r="18" spans="1:2">
      <c r="A18" s="4" t="s">
        <v>36</v>
      </c>
      <c r="B18" s="24">
        <f>2*B9/50</f>
        <v>8.8000000000000007</v>
      </c>
    </row>
    <row r="19" spans="1:2">
      <c r="A19" s="4"/>
      <c r="B19" s="15"/>
    </row>
    <row r="20" spans="1:2">
      <c r="A20" s="4" t="s">
        <v>16</v>
      </c>
      <c r="B20" s="6">
        <v>85</v>
      </c>
    </row>
    <row r="21" spans="1:2">
      <c r="A21" s="4" t="s">
        <v>17</v>
      </c>
      <c r="B21" s="6"/>
    </row>
    <row r="22" spans="1:2">
      <c r="A22" s="17" t="s">
        <v>22</v>
      </c>
      <c r="B22" s="6"/>
    </row>
    <row r="23" spans="1:2">
      <c r="A23" s="4" t="s">
        <v>23</v>
      </c>
      <c r="B23" s="6">
        <v>0.85</v>
      </c>
    </row>
    <row r="24" spans="1:2">
      <c r="A24" s="4" t="s">
        <v>20</v>
      </c>
      <c r="B24" s="16">
        <v>1</v>
      </c>
    </row>
    <row r="26" spans="1:2">
      <c r="A26" s="3" t="s">
        <v>61</v>
      </c>
      <c r="B26" s="4"/>
    </row>
    <row r="27" spans="1:2">
      <c r="A27" s="4" t="s">
        <v>4</v>
      </c>
      <c r="B27" s="8">
        <f>B11*B13</f>
        <v>2415</v>
      </c>
    </row>
    <row r="28" spans="1:2">
      <c r="A28" s="9" t="s">
        <v>60</v>
      </c>
      <c r="B28" s="10">
        <f>SUM(B27)</f>
        <v>2415</v>
      </c>
    </row>
    <row r="30" spans="1:2">
      <c r="A30" s="3" t="s">
        <v>46</v>
      </c>
      <c r="B30" s="4"/>
    </row>
    <row r="31" spans="1:2">
      <c r="A31" s="4" t="s">
        <v>5</v>
      </c>
      <c r="B31" s="8">
        <f>B11*B12</f>
        <v>1472</v>
      </c>
    </row>
    <row r="32" spans="1:2">
      <c r="A32" s="4" t="s">
        <v>6</v>
      </c>
      <c r="B32" s="8">
        <f>B11*B20</f>
        <v>85</v>
      </c>
    </row>
    <row r="33" spans="1:10">
      <c r="A33" s="4" t="s">
        <v>24</v>
      </c>
      <c r="B33" s="8">
        <f>B11*B21</f>
        <v>0</v>
      </c>
    </row>
    <row r="34" spans="1:10">
      <c r="A34" s="17" t="s">
        <v>22</v>
      </c>
      <c r="B34" s="8"/>
    </row>
    <row r="35" spans="1:10" s="1" customFormat="1">
      <c r="A35" s="4" t="s">
        <v>25</v>
      </c>
      <c r="B35" s="8">
        <f>B11*B14*B23</f>
        <v>547.40000000000009</v>
      </c>
      <c r="D35"/>
      <c r="E35"/>
      <c r="F35"/>
      <c r="G35"/>
      <c r="H35"/>
      <c r="I35"/>
      <c r="J35"/>
    </row>
    <row r="36" spans="1:10" s="1" customFormat="1">
      <c r="A36" s="9" t="s">
        <v>18</v>
      </c>
      <c r="B36" s="10">
        <f>SUM(B31:B35)</f>
        <v>2104.4</v>
      </c>
      <c r="D36"/>
      <c r="E36"/>
      <c r="F36"/>
      <c r="G36"/>
      <c r="H36"/>
      <c r="I36"/>
      <c r="J36"/>
    </row>
    <row r="37" spans="1:10">
      <c r="A37" s="9" t="s">
        <v>19</v>
      </c>
      <c r="B37" s="10">
        <f>B28-B36</f>
        <v>310.59999999999991</v>
      </c>
    </row>
    <row r="39" spans="1:10">
      <c r="A39" s="3" t="s">
        <v>44</v>
      </c>
      <c r="B39" s="4"/>
    </row>
    <row r="40" spans="1:10">
      <c r="A40" s="4" t="s">
        <v>8</v>
      </c>
      <c r="B40" s="8">
        <f>B9*B10*B24</f>
        <v>124.29999999999998</v>
      </c>
    </row>
    <row r="41" spans="1:10">
      <c r="A41" s="4" t="s">
        <v>9</v>
      </c>
      <c r="B41" s="8">
        <f>B9*B10*B24</f>
        <v>124.29999999999998</v>
      </c>
    </row>
    <row r="42" spans="1:10">
      <c r="A42" s="4" t="s">
        <v>10</v>
      </c>
      <c r="B42" s="6">
        <v>250</v>
      </c>
    </row>
    <row r="43" spans="1:10">
      <c r="A43" s="4" t="s">
        <v>11</v>
      </c>
      <c r="B43" s="6">
        <v>250</v>
      </c>
    </row>
    <row r="44" spans="1:10" s="1" customFormat="1">
      <c r="A44" s="22" t="s">
        <v>33</v>
      </c>
      <c r="B44" s="25">
        <f>(B17+B18)*B16</f>
        <v>188</v>
      </c>
      <c r="D44"/>
      <c r="E44"/>
      <c r="F44"/>
      <c r="G44"/>
      <c r="H44"/>
      <c r="I44"/>
      <c r="J44"/>
    </row>
    <row r="45" spans="1:10" s="2" customFormat="1" ht="15" thickBot="1">
      <c r="A45" s="11" t="s">
        <v>21</v>
      </c>
      <c r="B45" s="12">
        <f>SUM(B40:B44)</f>
        <v>936.59999999999991</v>
      </c>
      <c r="D45"/>
      <c r="E45"/>
      <c r="F45"/>
      <c r="G45"/>
      <c r="H45"/>
      <c r="I45"/>
      <c r="J45"/>
    </row>
    <row r="46" spans="1:10" s="2" customFormat="1" ht="15" thickBot="1">
      <c r="A46" s="19" t="s">
        <v>42</v>
      </c>
      <c r="B46" s="20">
        <f>B37-B45</f>
        <v>-626</v>
      </c>
      <c r="D46"/>
      <c r="E46"/>
      <c r="F46"/>
      <c r="G46"/>
      <c r="H46"/>
      <c r="I46"/>
      <c r="J46"/>
    </row>
    <row r="47" spans="1:10" ht="15" thickBot="1">
      <c r="A47" s="13" t="s">
        <v>43</v>
      </c>
      <c r="B47" s="14">
        <f>B46/B11</f>
        <v>-626</v>
      </c>
    </row>
    <row r="48" spans="1:10">
      <c r="A48" s="26" t="s">
        <v>37</v>
      </c>
    </row>
    <row r="49" spans="1:3">
      <c r="A49" s="27" t="s">
        <v>38</v>
      </c>
      <c r="B49" s="27"/>
      <c r="C49" s="27"/>
    </row>
  </sheetData>
  <mergeCells count="2">
    <mergeCell ref="A3:B3"/>
    <mergeCell ref="A1:C1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="200" zoomScaleNormal="200" zoomScalePageLayoutView="200" workbookViewId="0">
      <selection activeCell="A3" sqref="A3:C3"/>
    </sheetView>
  </sheetViews>
  <sheetFormatPr baseColWidth="10" defaultColWidth="8.83203125" defaultRowHeight="14" x14ac:dyDescent="0"/>
  <cols>
    <col min="1" max="1" width="30.6640625" customWidth="1"/>
    <col min="2" max="2" width="15.6640625" customWidth="1"/>
    <col min="3" max="3" width="15" customWidth="1"/>
    <col min="4" max="4" width="30.6640625" customWidth="1"/>
    <col min="5" max="5" width="15.6640625" customWidth="1"/>
    <col min="7" max="7" width="30.6640625" customWidth="1"/>
    <col min="8" max="8" width="15.6640625" customWidth="1"/>
    <col min="10" max="10" width="30.6640625" customWidth="1"/>
    <col min="11" max="11" width="15.6640625" customWidth="1"/>
  </cols>
  <sheetData>
    <row r="1" spans="1:5" ht="18">
      <c r="A1" s="54" t="s">
        <v>66</v>
      </c>
      <c r="B1" s="54"/>
      <c r="C1" s="54"/>
      <c r="D1" s="28"/>
      <c r="E1" s="28"/>
    </row>
    <row r="3" spans="1:5">
      <c r="A3" s="48" t="s">
        <v>65</v>
      </c>
      <c r="B3" s="55"/>
      <c r="C3" s="3" t="s">
        <v>64</v>
      </c>
      <c r="D3" s="27"/>
    </row>
    <row r="4" spans="1:5">
      <c r="A4" s="4" t="s">
        <v>1</v>
      </c>
      <c r="B4" s="29">
        <v>1150</v>
      </c>
      <c r="C4" s="4">
        <v>1150</v>
      </c>
    </row>
    <row r="5" spans="1:5">
      <c r="A5" s="4" t="s">
        <v>2</v>
      </c>
      <c r="B5" s="30">
        <v>1.24</v>
      </c>
      <c r="C5" s="4">
        <v>1.28</v>
      </c>
    </row>
    <row r="6" spans="1:5">
      <c r="A6" s="4" t="s">
        <v>26</v>
      </c>
      <c r="B6" s="31">
        <v>0.65</v>
      </c>
      <c r="C6" s="4">
        <v>0.56000000000000005</v>
      </c>
    </row>
    <row r="7" spans="1:5">
      <c r="A7" s="4" t="s">
        <v>28</v>
      </c>
      <c r="B7" s="32">
        <v>0.4</v>
      </c>
      <c r="C7" s="4">
        <v>0.3</v>
      </c>
    </row>
    <row r="8" spans="1:5">
      <c r="A8" s="4" t="s">
        <v>3</v>
      </c>
      <c r="B8" s="30">
        <v>9</v>
      </c>
      <c r="C8" s="4">
        <v>7</v>
      </c>
    </row>
    <row r="9" spans="1:5">
      <c r="A9" s="4" t="s">
        <v>15</v>
      </c>
      <c r="B9" s="29">
        <v>500</v>
      </c>
      <c r="C9" s="4">
        <v>220</v>
      </c>
    </row>
    <row r="10" spans="1:5">
      <c r="A10" s="4" t="s">
        <v>7</v>
      </c>
      <c r="B10" s="30">
        <v>1</v>
      </c>
      <c r="C10" s="4">
        <v>0.56499999999999995</v>
      </c>
    </row>
    <row r="11" spans="1:5">
      <c r="A11" s="4" t="s">
        <v>12</v>
      </c>
      <c r="B11" s="33">
        <v>7</v>
      </c>
      <c r="C11" s="5">
        <v>1</v>
      </c>
    </row>
    <row r="12" spans="1:5">
      <c r="A12" s="4" t="s">
        <v>13</v>
      </c>
      <c r="B12" s="34">
        <f>B4*B5</f>
        <v>1426</v>
      </c>
      <c r="C12" s="4">
        <v>1472</v>
      </c>
    </row>
    <row r="13" spans="1:5">
      <c r="A13" s="4" t="s">
        <v>14</v>
      </c>
      <c r="B13" s="34">
        <f>B4*B7*B8</f>
        <v>4140</v>
      </c>
      <c r="C13" s="4">
        <v>2415</v>
      </c>
    </row>
    <row r="14" spans="1:5">
      <c r="A14" s="4" t="s">
        <v>27</v>
      </c>
      <c r="B14" s="35">
        <f>B4*B6</f>
        <v>747.5</v>
      </c>
      <c r="C14" s="4">
        <v>644.00000000000011</v>
      </c>
    </row>
    <row r="15" spans="1:5">
      <c r="A15" s="4" t="s">
        <v>55</v>
      </c>
      <c r="B15" s="35">
        <f>B4*B7</f>
        <v>460</v>
      </c>
      <c r="C15" s="4">
        <v>345</v>
      </c>
    </row>
    <row r="16" spans="1:5">
      <c r="A16" s="4" t="s">
        <v>34</v>
      </c>
      <c r="B16" s="30">
        <v>8</v>
      </c>
      <c r="C16" s="4">
        <v>10</v>
      </c>
    </row>
    <row r="17" spans="1:3">
      <c r="A17" s="4" t="s">
        <v>35</v>
      </c>
      <c r="B17" s="36">
        <v>10</v>
      </c>
      <c r="C17" s="4">
        <v>10</v>
      </c>
    </row>
    <row r="18" spans="1:3">
      <c r="A18" s="4" t="s">
        <v>36</v>
      </c>
      <c r="B18" s="36">
        <f>2*B9/50</f>
        <v>20</v>
      </c>
      <c r="C18" s="4">
        <v>8.8000000000000007</v>
      </c>
    </row>
    <row r="19" spans="1:3">
      <c r="A19" s="4"/>
      <c r="B19" s="35"/>
      <c r="C19" s="4"/>
    </row>
    <row r="20" spans="1:3">
      <c r="A20" s="4" t="s">
        <v>16</v>
      </c>
      <c r="B20" s="30">
        <v>75</v>
      </c>
      <c r="C20" s="4">
        <v>85</v>
      </c>
    </row>
    <row r="21" spans="1:3">
      <c r="A21" s="4" t="s">
        <v>17</v>
      </c>
      <c r="B21" s="30"/>
      <c r="C21" s="4"/>
    </row>
    <row r="22" spans="1:3">
      <c r="A22" s="17" t="s">
        <v>22</v>
      </c>
      <c r="B22" s="30"/>
      <c r="C22" s="4"/>
    </row>
    <row r="23" spans="1:3">
      <c r="A23" s="4" t="s">
        <v>23</v>
      </c>
      <c r="B23" s="30">
        <v>0.75</v>
      </c>
      <c r="C23" s="4">
        <v>0.85</v>
      </c>
    </row>
    <row r="24" spans="1:3">
      <c r="A24" s="4" t="s">
        <v>20</v>
      </c>
      <c r="B24" s="37">
        <v>1</v>
      </c>
      <c r="C24" s="4">
        <v>1</v>
      </c>
    </row>
    <row r="25" spans="1:3">
      <c r="C25" s="4"/>
    </row>
    <row r="26" spans="1:3">
      <c r="A26" s="3" t="s">
        <v>61</v>
      </c>
      <c r="B26" s="38"/>
      <c r="C26" s="4"/>
    </row>
    <row r="27" spans="1:3">
      <c r="A27" s="4" t="s">
        <v>4</v>
      </c>
      <c r="B27" s="34">
        <f>B11*B13</f>
        <v>28980</v>
      </c>
      <c r="C27" s="4">
        <v>2415</v>
      </c>
    </row>
    <row r="28" spans="1:3">
      <c r="A28" s="9" t="s">
        <v>60</v>
      </c>
      <c r="B28" s="39">
        <f>SUM(B27)</f>
        <v>28980</v>
      </c>
      <c r="C28" s="4">
        <v>2415</v>
      </c>
    </row>
    <row r="29" spans="1:3">
      <c r="C29" s="4"/>
    </row>
    <row r="30" spans="1:3">
      <c r="A30" s="3" t="s">
        <v>46</v>
      </c>
      <c r="B30" s="38"/>
      <c r="C30" s="4"/>
    </row>
    <row r="31" spans="1:3">
      <c r="A31" s="4" t="s">
        <v>5</v>
      </c>
      <c r="B31" s="34">
        <f>B11*B12</f>
        <v>9982</v>
      </c>
      <c r="C31" s="4">
        <v>1472</v>
      </c>
    </row>
    <row r="32" spans="1:3">
      <c r="A32" s="4" t="s">
        <v>6</v>
      </c>
      <c r="B32" s="34">
        <f>B11*B20</f>
        <v>525</v>
      </c>
      <c r="C32" s="4">
        <v>85</v>
      </c>
    </row>
    <row r="33" spans="1:10">
      <c r="A33" s="4" t="s">
        <v>24</v>
      </c>
      <c r="B33" s="34">
        <f>B11*B21</f>
        <v>0</v>
      </c>
      <c r="C33" s="4">
        <v>0</v>
      </c>
    </row>
    <row r="34" spans="1:10">
      <c r="A34" s="17" t="s">
        <v>22</v>
      </c>
      <c r="B34" s="34"/>
      <c r="C34" s="4"/>
    </row>
    <row r="35" spans="1:10" s="1" customFormat="1">
      <c r="A35" s="4" t="s">
        <v>25</v>
      </c>
      <c r="B35" s="34">
        <f>B11*B14*B23</f>
        <v>3924.375</v>
      </c>
      <c r="C35" s="9">
        <v>547.40000000000009</v>
      </c>
      <c r="D35"/>
      <c r="E35"/>
      <c r="F35"/>
      <c r="G35"/>
      <c r="H35"/>
      <c r="I35"/>
      <c r="J35"/>
    </row>
    <row r="36" spans="1:10" s="1" customFormat="1">
      <c r="A36" s="9" t="s">
        <v>18</v>
      </c>
      <c r="B36" s="39">
        <f>SUM(B31:B35)</f>
        <v>14431.375</v>
      </c>
      <c r="C36" s="9">
        <v>2104.4</v>
      </c>
      <c r="D36"/>
      <c r="E36"/>
      <c r="F36"/>
      <c r="G36"/>
      <c r="H36"/>
      <c r="I36"/>
      <c r="J36"/>
    </row>
    <row r="37" spans="1:10">
      <c r="A37" s="9" t="s">
        <v>19</v>
      </c>
      <c r="B37" s="39">
        <f>B28-B36</f>
        <v>14548.625</v>
      </c>
      <c r="C37" s="4">
        <v>310.59999999999991</v>
      </c>
    </row>
    <row r="38" spans="1:10">
      <c r="C38" s="4"/>
    </row>
    <row r="39" spans="1:10">
      <c r="A39" s="3" t="s">
        <v>44</v>
      </c>
      <c r="B39" s="38"/>
      <c r="C39" s="4"/>
    </row>
    <row r="40" spans="1:10">
      <c r="A40" s="4" t="s">
        <v>8</v>
      </c>
      <c r="B40" s="34">
        <f>B9*B10*B24</f>
        <v>500</v>
      </c>
      <c r="C40" s="4">
        <v>124.29999999999998</v>
      </c>
    </row>
    <row r="41" spans="1:10">
      <c r="A41" s="4" t="s">
        <v>9</v>
      </c>
      <c r="B41" s="34">
        <f>B9*B10*B24</f>
        <v>500</v>
      </c>
      <c r="C41" s="4">
        <v>124.29999999999998</v>
      </c>
    </row>
    <row r="42" spans="1:10">
      <c r="A42" s="4" t="s">
        <v>10</v>
      </c>
      <c r="B42" s="30">
        <v>250</v>
      </c>
      <c r="C42" s="4">
        <v>250</v>
      </c>
    </row>
    <row r="43" spans="1:10">
      <c r="A43" s="4" t="s">
        <v>11</v>
      </c>
      <c r="B43" s="30">
        <v>500</v>
      </c>
      <c r="C43" s="4">
        <v>250</v>
      </c>
    </row>
    <row r="44" spans="1:10" s="1" customFormat="1">
      <c r="A44" s="22" t="s">
        <v>33</v>
      </c>
      <c r="B44" s="40">
        <f>(B17+B18)*B16</f>
        <v>240</v>
      </c>
      <c r="C44" s="9">
        <v>188</v>
      </c>
      <c r="D44"/>
      <c r="E44"/>
      <c r="F44"/>
      <c r="G44"/>
      <c r="H44"/>
      <c r="I44"/>
      <c r="J44"/>
    </row>
    <row r="45" spans="1:10" s="2" customFormat="1" ht="15" thickBot="1">
      <c r="A45" s="11" t="s">
        <v>21</v>
      </c>
      <c r="B45" s="41">
        <f>SUM(B40:B44)</f>
        <v>1990</v>
      </c>
      <c r="C45" s="44">
        <v>936.59999999999991</v>
      </c>
      <c r="D45"/>
      <c r="E45"/>
      <c r="F45"/>
      <c r="G45"/>
      <c r="H45"/>
      <c r="I45"/>
      <c r="J45"/>
    </row>
    <row r="46" spans="1:10" s="2" customFormat="1" ht="15" thickBot="1">
      <c r="A46" s="19" t="s">
        <v>42</v>
      </c>
      <c r="B46" s="42">
        <f>B37-B45</f>
        <v>12558.625</v>
      </c>
      <c r="C46" s="44">
        <v>-626</v>
      </c>
      <c r="D46"/>
      <c r="E46"/>
      <c r="F46"/>
      <c r="G46"/>
      <c r="H46"/>
      <c r="I46"/>
      <c r="J46"/>
    </row>
    <row r="47" spans="1:10" ht="15" thickBot="1">
      <c r="A47" s="13" t="s">
        <v>43</v>
      </c>
      <c r="B47" s="43">
        <f>B46/B11</f>
        <v>1794.0892857142858</v>
      </c>
      <c r="C47" s="4">
        <v>-626</v>
      </c>
    </row>
    <row r="48" spans="1:10">
      <c r="A48" s="26" t="s">
        <v>37</v>
      </c>
    </row>
    <row r="49" spans="1:3">
      <c r="A49" s="27" t="s">
        <v>38</v>
      </c>
      <c r="B49" s="27"/>
      <c r="C49" s="27"/>
    </row>
  </sheetData>
  <mergeCells count="2">
    <mergeCell ref="A1:C1"/>
    <mergeCell ref="A3:B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Pork</vt:lpstr>
      <vt:lpstr>Value-Added Analysis</vt:lpstr>
      <vt:lpstr>Lamb 1</vt:lpstr>
      <vt:lpstr>Lamb 2</vt:lpstr>
      <vt:lpstr>Beef 1</vt:lpstr>
      <vt:lpstr>Beef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Roger Ingram</cp:lastModifiedBy>
  <cp:lastPrinted>2012-12-18T00:10:30Z</cp:lastPrinted>
  <dcterms:created xsi:type="dcterms:W3CDTF">2012-11-27T14:38:27Z</dcterms:created>
  <dcterms:modified xsi:type="dcterms:W3CDTF">2014-02-13T23:19:44Z</dcterms:modified>
</cp:coreProperties>
</file>