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lste\Box Sync\AAnns Files\AgDM\7-20\b1-21 decision tools\"/>
    </mc:Choice>
  </mc:AlternateContent>
  <bookViews>
    <workbookView xWindow="-15" yWindow="-15" windowWidth="11505" windowHeight="9315"/>
  </bookViews>
  <sheets>
    <sheet name="Pasture" sheetId="6" r:id="rId1"/>
    <sheet name="Confinement" sheetId="2" r:id="rId2"/>
    <sheet name="Blank" sheetId="7" r:id="rId3"/>
  </sheets>
  <definedNames>
    <definedName name="_xlnm.Print_Area" localSheetId="2">Blank!$A$1:$M$67</definedName>
    <definedName name="_xlnm.Print_Area" localSheetId="1">Confinement!$A$1:$M$67</definedName>
    <definedName name="_xlnm.Print_Area" localSheetId="0">Pasture!$A$1:$M$67</definedName>
    <definedName name="wrn.Beef._.Budgets.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Dairy._.Budgets." hidden="1">{"Dairy Budgets 1",#N/A,FALSE,"Total";"Dairy Budgets 2",#N/A,FALSE,"Total";"Dairy Budgets 3",#N/A,FALSE,"Total"}</definedName>
    <definedName name="wrn.Price._.Inputs." hidden="1">{"Price Assumptions",#N/A,FALSE,"Total"}</definedName>
    <definedName name="wrn.Sheep._.Budgets." hidden="1">{"Sheep Budgets 1",#N/A,FALSE,"Total";"Sheep Budgets 2",#N/A,FALSE,"Total";"Sheep Budgets 3",#N/A,FALSE,"Total";"Sheep Budgets 4",#N/A,FALSE,"Total"}</definedName>
    <definedName name="wrn.Swine._.Budgets." hidden="1">{"Swine Investment 1",#N/A,FALSE,"Total";"Swine Investment 2",#N/A,FALSE,"Total";"Swine Budget 1",#N/A,FALSE,"Total";"Swine Budget 2",#N/A,FALSE,"Total";"Swine Budget 3",#N/A,FALSE,"Total"}</definedName>
  </definedNames>
  <calcPr calcId="162913"/>
</workbook>
</file>

<file path=xl/calcChain.xml><?xml version="1.0" encoding="utf-8"?>
<calcChain xmlns="http://schemas.openxmlformats.org/spreadsheetml/2006/main">
  <c r="A63" i="7" l="1"/>
  <c r="F48" i="7"/>
  <c r="L48" i="7" s="1"/>
  <c r="L50" i="7" s="1"/>
  <c r="L47" i="7"/>
  <c r="L38" i="7"/>
  <c r="L28" i="7"/>
  <c r="L27" i="7"/>
  <c r="L26" i="7"/>
  <c r="L25" i="7"/>
  <c r="L24" i="7"/>
  <c r="L23" i="7"/>
  <c r="I17" i="7"/>
  <c r="L17" i="7" s="1"/>
  <c r="I16" i="7"/>
  <c r="L16" i="7" s="1"/>
  <c r="L19" i="7" s="1"/>
  <c r="I16" i="6"/>
  <c r="L31" i="7" l="1"/>
  <c r="L37" i="7"/>
  <c r="L40" i="7" s="1"/>
  <c r="I17" i="6"/>
  <c r="F48" i="2"/>
  <c r="L48" i="2"/>
  <c r="L47" i="6"/>
  <c r="F48" i="6" s="1"/>
  <c r="L52" i="7" l="1"/>
  <c r="L56" i="7"/>
  <c r="L42" i="7"/>
  <c r="L48" i="6"/>
  <c r="L50" i="6" s="1"/>
  <c r="A63" i="6"/>
  <c r="I17" i="2"/>
  <c r="I16" i="2"/>
  <c r="L57" i="7" l="1"/>
  <c r="L54" i="7"/>
  <c r="L38" i="6"/>
  <c r="L28" i="6"/>
  <c r="L27" i="6"/>
  <c r="L26" i="6"/>
  <c r="L25" i="6"/>
  <c r="L24" i="6"/>
  <c r="L23" i="6"/>
  <c r="L17" i="6"/>
  <c r="L56" i="6" s="1"/>
  <c r="L31" i="6" l="1"/>
  <c r="L37" i="6" s="1"/>
  <c r="L40" i="6" s="1"/>
  <c r="L16" i="6"/>
  <c r="L19" i="6" s="1"/>
  <c r="L52" i="6" l="1"/>
  <c r="L57" i="6" s="1"/>
  <c r="L42" i="6"/>
  <c r="L54" i="6" l="1"/>
  <c r="L23" i="2" l="1"/>
  <c r="L24" i="2"/>
  <c r="L17" i="2"/>
  <c r="L47" i="2"/>
  <c r="L25" i="2"/>
  <c r="L28" i="2"/>
  <c r="L26" i="2"/>
  <c r="L27" i="2"/>
  <c r="L38" i="2"/>
  <c r="A63" i="2"/>
  <c r="L50" i="2" l="1"/>
  <c r="L31" i="2"/>
  <c r="L37" i="2" s="1"/>
  <c r="L16" i="2"/>
  <c r="L19" i="2" s="1"/>
  <c r="L40" i="2" l="1"/>
  <c r="L56" i="2" s="1"/>
  <c r="L42" i="2" l="1"/>
  <c r="L52" i="2"/>
  <c r="L57" i="2" s="1"/>
  <c r="L54" i="2" l="1"/>
</calcChain>
</file>

<file path=xl/sharedStrings.xml><?xml version="1.0" encoding="utf-8"?>
<sst xmlns="http://schemas.openxmlformats.org/spreadsheetml/2006/main" count="341" uniqueCount="70">
  <si>
    <t>Income</t>
  </si>
  <si>
    <t>Variable Costs</t>
  </si>
  <si>
    <t>Fixed Costs</t>
  </si>
  <si>
    <t xml:space="preserve"> </t>
  </si>
  <si>
    <t>hours</t>
  </si>
  <si>
    <t>Production Efficiencies</t>
  </si>
  <si>
    <t xml:space="preserve">  Weaning average</t>
  </si>
  <si>
    <t>head</t>
  </si>
  <si>
    <t>per acre</t>
  </si>
  <si>
    <t xml:space="preserve">  Sow death loss</t>
  </si>
  <si>
    <t xml:space="preserve"> pigs per litter</t>
  </si>
  <si>
    <t>months</t>
  </si>
  <si>
    <t>Enter input values in yellow grid-lined cells.</t>
  </si>
  <si>
    <t xml:space="preserve">  Pig death loss</t>
  </si>
  <si>
    <t>Date Printed:</t>
  </si>
  <si>
    <t xml:space="preserve">   Feed Costs</t>
  </si>
  <si>
    <t xml:space="preserve">   Total Feed Costs</t>
  </si>
  <si>
    <t xml:space="preserve">   Veterinary and health</t>
  </si>
  <si>
    <t xml:space="preserve">   Fuel, repairs, utilities</t>
  </si>
  <si>
    <t xml:space="preserve">   Bedding, marketing, miscellaneous</t>
  </si>
  <si>
    <t xml:space="preserve">   Machinery, facilities</t>
  </si>
  <si>
    <t xml:space="preserve">   Breeding costs, boar/semen</t>
  </si>
  <si>
    <t>per cwt</t>
  </si>
  <si>
    <t>Swine Production - Farrow-to-Finish - One Litter</t>
  </si>
  <si>
    <t>bu</t>
  </si>
  <si>
    <t>lbs</t>
  </si>
  <si>
    <t>ac</t>
  </si>
  <si>
    <t xml:space="preserve">   Corn</t>
  </si>
  <si>
    <t xml:space="preserve">   Soybean meal</t>
  </si>
  <si>
    <t xml:space="preserve">   Dried distiller grain</t>
  </si>
  <si>
    <t xml:space="preserve">   Vitamin &amp; minerals</t>
  </si>
  <si>
    <t xml:space="preserve">   Pasture</t>
  </si>
  <si>
    <t xml:space="preserve">   Market Hogs</t>
  </si>
  <si>
    <t xml:space="preserve">   Cull Sows</t>
  </si>
  <si>
    <t>per hour</t>
  </si>
  <si>
    <t xml:space="preserve">   Labor </t>
  </si>
  <si>
    <t xml:space="preserve">   Interest, insurance on breeding herd</t>
  </si>
  <si>
    <t xml:space="preserve">   Replacement gilts</t>
  </si>
  <si>
    <t xml:space="preserve">   Gross Income</t>
  </si>
  <si>
    <t xml:space="preserve">   Total Variable Costs</t>
  </si>
  <si>
    <t>Income over Variable Costs</t>
  </si>
  <si>
    <t>Income over All Costs</t>
  </si>
  <si>
    <t>Total All Costs</t>
  </si>
  <si>
    <t xml:space="preserve">   Total Fixed Costs</t>
  </si>
  <si>
    <t xml:space="preserve">  Litters in sow lifetime</t>
  </si>
  <si>
    <t xml:space="preserve">  Litters per sow per year</t>
  </si>
  <si>
    <t xml:space="preserve">   Other</t>
  </si>
  <si>
    <t>per lb</t>
  </si>
  <si>
    <t>per bu</t>
  </si>
  <si>
    <t>Total</t>
  </si>
  <si>
    <t>Price</t>
  </si>
  <si>
    <t>Quantity</t>
  </si>
  <si>
    <t>Unit</t>
  </si>
  <si>
    <t>x</t>
  </si>
  <si>
    <t>=</t>
  </si>
  <si>
    <t>Interest on variable costs</t>
  </si>
  <si>
    <r>
      <t xml:space="preserve">For more information see Information File B1-21 </t>
    </r>
    <r>
      <rPr>
        <u/>
        <sz val="10"/>
        <color indexed="45"/>
        <rFont val="Arial"/>
        <family val="2"/>
      </rPr>
      <t>Livestock Enterprise Budgets</t>
    </r>
    <r>
      <rPr>
        <sz val="10"/>
        <rFont val="Arial"/>
        <family val="2"/>
      </rPr>
      <t>.</t>
    </r>
  </si>
  <si>
    <t>Ag Decision Maker -- Iowa State University Extension and Outreach</t>
  </si>
  <si>
    <t xml:space="preserve">   Feed additives</t>
  </si>
  <si>
    <t>Total Confinement</t>
  </si>
  <si>
    <t>Breakeven selling price for variable costs</t>
  </si>
  <si>
    <t>Breakeven selling price for all costs</t>
  </si>
  <si>
    <t>Note: Two different costs may be needed for 
different rations of vitamins &amp; minerals.</t>
  </si>
  <si>
    <t>Note: For total confinement operations, leave pasture price or quantity blank.</t>
  </si>
  <si>
    <t>Contact: Tim Christensen</t>
  </si>
  <si>
    <t>Pasture</t>
  </si>
  <si>
    <t xml:space="preserve">Note: Interest on variable costs = variable costs * interest rate *  total production period (months) / 12 months  </t>
  </si>
  <si>
    <t>This institution is an equal opportunity provider.</t>
  </si>
  <si>
    <t>Version 1.5_72020</t>
  </si>
  <si>
    <r>
      <t>For the full non-discrimination statement or accommodation inquiries, go to </t>
    </r>
    <r>
      <rPr>
        <u/>
        <sz val="10"/>
        <color indexed="12"/>
        <rFont val="Arial Narrow"/>
        <family val="2"/>
      </rPr>
      <t>https://www.extension.iastate.edu/diversity/ext.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</si>
</sst>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General_)"/>
    <numFmt numFmtId="166" formatCode="0.00_)"/>
    <numFmt numFmtId="167" formatCode="0.0"/>
    <numFmt numFmtId="168" formatCode="0.00_);\(0.00\)"/>
    <numFmt numFmtId="169" formatCode="0.0%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45"/>
      <name val="Arial"/>
      <family val="2"/>
    </font>
    <font>
      <sz val="10"/>
      <name val="Courier"/>
      <family val="3"/>
    </font>
    <font>
      <sz val="12"/>
      <name val="Univers (E1)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sz val="6"/>
      <color indexed="63"/>
      <name val="Arial"/>
      <family val="2"/>
    </font>
    <font>
      <sz val="6"/>
      <name val="Arial"/>
      <family val="2"/>
    </font>
    <font>
      <u/>
      <sz val="10"/>
      <color rgb="FFC00000"/>
      <name val="Arial"/>
      <family val="2"/>
    </font>
    <font>
      <b/>
      <sz val="11"/>
      <color theme="1" tint="0.249977111117893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/>
      <top style="thick">
        <color theme="2" tint="-9.9948118533890809E-2"/>
      </top>
      <bottom/>
      <diagonal/>
    </border>
  </borders>
  <cellStyleXfs count="8">
    <xf numFmtId="0" fontId="0" fillId="0" borderId="0"/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6" fillId="0" borderId="0"/>
    <xf numFmtId="165" fontId="7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Protection="1"/>
    <xf numFmtId="14" fontId="2" fillId="0" borderId="0" xfId="0" applyNumberFormat="1" applyFont="1" applyAlignment="1" applyProtection="1">
      <alignment horizontal="left"/>
    </xf>
    <xf numFmtId="7" fontId="2" fillId="0" borderId="0" xfId="5" applyNumberFormat="1" applyFont="1" applyBorder="1" applyAlignment="1" applyProtection="1">
      <alignment vertical="top"/>
    </xf>
    <xf numFmtId="40" fontId="2" fillId="0" borderId="0" xfId="1" applyFont="1" applyBorder="1" applyAlignment="1" applyProtection="1">
      <alignment vertical="top"/>
    </xf>
    <xf numFmtId="8" fontId="2" fillId="0" borderId="0" xfId="3" applyFont="1" applyBorder="1" applyAlignment="1" applyProtection="1">
      <alignment vertical="top"/>
    </xf>
    <xf numFmtId="166" fontId="2" fillId="0" borderId="0" xfId="5" applyNumberFormat="1" applyFont="1" applyBorder="1" applyAlignment="1" applyProtection="1">
      <alignment vertical="top"/>
    </xf>
    <xf numFmtId="0" fontId="11" fillId="0" borderId="0" xfId="0" applyFont="1" applyFill="1" applyBorder="1" applyAlignment="1" applyProtection="1"/>
    <xf numFmtId="0" fontId="2" fillId="2" borderId="1" xfId="0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5" fillId="0" borderId="0" xfId="4" applyFont="1" applyAlignment="1" applyProtection="1">
      <alignment horizontal="left"/>
    </xf>
    <xf numFmtId="0" fontId="2" fillId="0" borderId="0" xfId="4" applyFont="1" applyAlignment="1" applyProtection="1">
      <alignment horizontal="left"/>
    </xf>
    <xf numFmtId="167" fontId="2" fillId="2" borderId="1" xfId="7" applyNumberFormat="1" applyFont="1" applyFill="1" applyBorder="1" applyProtection="1">
      <protection locked="0"/>
    </xf>
    <xf numFmtId="0" fontId="3" fillId="0" borderId="0" xfId="0" applyFont="1" applyProtection="1"/>
    <xf numFmtId="0" fontId="9" fillId="0" borderId="0" xfId="0" applyFont="1" applyProtection="1"/>
    <xf numFmtId="0" fontId="3" fillId="0" borderId="0" xfId="0" applyFont="1" applyFill="1" applyBorder="1" applyProtection="1"/>
    <xf numFmtId="0" fontId="3" fillId="0" borderId="0" xfId="0" applyFont="1" applyAlignment="1" applyProtection="1">
      <alignment horizontal="right"/>
    </xf>
    <xf numFmtId="165" fontId="2" fillId="0" borderId="0" xfId="5" applyFont="1" applyBorder="1" applyAlignment="1" applyProtection="1">
      <alignment vertical="top"/>
    </xf>
    <xf numFmtId="165" fontId="3" fillId="0" borderId="0" xfId="5" applyFont="1" applyBorder="1" applyAlignment="1" applyProtection="1">
      <alignment vertical="top"/>
    </xf>
    <xf numFmtId="165" fontId="2" fillId="0" borderId="0" xfId="5" applyFont="1" applyAlignment="1" applyProtection="1">
      <alignment vertical="top"/>
    </xf>
    <xf numFmtId="165" fontId="3" fillId="0" borderId="0" xfId="5" applyFont="1" applyBorder="1" applyAlignment="1" applyProtection="1">
      <alignment horizontal="left" vertical="top"/>
    </xf>
    <xf numFmtId="165" fontId="2" fillId="0" borderId="0" xfId="5" applyFont="1" applyBorder="1" applyAlignment="1" applyProtection="1">
      <alignment horizontal="left" vertical="top"/>
    </xf>
    <xf numFmtId="165" fontId="2" fillId="0" borderId="0" xfId="5" applyFont="1" applyBorder="1" applyAlignment="1" applyProtection="1">
      <alignment horizontal="center" vertical="top"/>
    </xf>
    <xf numFmtId="165" fontId="2" fillId="0" borderId="0" xfId="5" applyFont="1" applyBorder="1" applyAlignment="1" applyProtection="1">
      <alignment horizontal="right" vertical="top"/>
    </xf>
    <xf numFmtId="165" fontId="2" fillId="0" borderId="2" xfId="5" applyFont="1" applyBorder="1" applyAlignment="1" applyProtection="1">
      <alignment vertical="top"/>
    </xf>
    <xf numFmtId="165" fontId="2" fillId="0" borderId="3" xfId="5" applyFont="1" applyFill="1" applyBorder="1" applyAlignment="1" applyProtection="1">
      <alignment horizontal="left" vertical="top"/>
    </xf>
    <xf numFmtId="165" fontId="9" fillId="0" borderId="0" xfId="5" applyFont="1" applyBorder="1" applyAlignment="1" applyProtection="1">
      <alignment vertical="top"/>
    </xf>
    <xf numFmtId="165" fontId="2" fillId="0" borderId="4" xfId="5" applyFont="1" applyFill="1" applyBorder="1" applyAlignment="1" applyProtection="1">
      <alignment horizontal="left" vertical="top"/>
    </xf>
    <xf numFmtId="165" fontId="8" fillId="0" borderId="0" xfId="5" applyFont="1" applyBorder="1" applyAlignment="1" applyProtection="1">
      <alignment vertical="top"/>
    </xf>
    <xf numFmtId="165" fontId="2" fillId="0" borderId="0" xfId="5" applyFont="1" applyFill="1" applyBorder="1" applyAlignment="1" applyProtection="1">
      <alignment horizontal="left" vertical="top"/>
    </xf>
    <xf numFmtId="7" fontId="2" fillId="0" borderId="0" xfId="5" applyNumberFormat="1" applyFont="1" applyBorder="1" applyAlignment="1" applyProtection="1">
      <alignment horizontal="right" vertical="top"/>
    </xf>
    <xf numFmtId="165" fontId="2" fillId="0" borderId="0" xfId="6" applyFont="1" applyBorder="1" applyAlignment="1" applyProtection="1">
      <alignment horizontal="left" vertical="top"/>
    </xf>
    <xf numFmtId="165" fontId="9" fillId="0" borderId="0" xfId="5" applyFont="1" applyBorder="1" applyAlignment="1" applyProtection="1">
      <alignment horizontal="left" vertical="top"/>
    </xf>
    <xf numFmtId="0" fontId="2" fillId="0" borderId="0" xfId="0" applyFont="1" applyBorder="1" applyAlignment="1" applyProtection="1"/>
    <xf numFmtId="0" fontId="13" fillId="0" borderId="0" xfId="0" applyFont="1" applyProtection="1"/>
    <xf numFmtId="0" fontId="12" fillId="0" borderId="0" xfId="0" applyFont="1" applyAlignment="1" applyProtection="1">
      <alignment wrapText="1"/>
    </xf>
    <xf numFmtId="7" fontId="2" fillId="2" borderId="5" xfId="2" applyNumberFormat="1" applyFont="1" applyFill="1" applyBorder="1" applyAlignment="1" applyProtection="1">
      <alignment vertical="top"/>
      <protection locked="0"/>
    </xf>
    <xf numFmtId="165" fontId="2" fillId="2" borderId="1" xfId="5" applyFont="1" applyFill="1" applyBorder="1" applyAlignment="1" applyProtection="1">
      <alignment horizontal="right" vertical="top"/>
      <protection locked="0"/>
    </xf>
    <xf numFmtId="38" fontId="2" fillId="2" borderId="1" xfId="1" applyNumberFormat="1" applyFont="1" applyFill="1" applyBorder="1" applyAlignment="1" applyProtection="1">
      <alignment horizontal="right" vertical="top"/>
      <protection locked="0"/>
    </xf>
    <xf numFmtId="7" fontId="2" fillId="2" borderId="1" xfId="2" applyNumberFormat="1" applyFont="1" applyFill="1" applyBorder="1" applyAlignment="1" applyProtection="1">
      <alignment vertical="top"/>
      <protection locked="0"/>
    </xf>
    <xf numFmtId="8" fontId="2" fillId="2" borderId="1" xfId="3" applyFont="1" applyFill="1" applyBorder="1" applyAlignment="1" applyProtection="1">
      <alignment vertical="top"/>
      <protection locked="0"/>
    </xf>
    <xf numFmtId="40" fontId="2" fillId="2" borderId="1" xfId="1" applyFont="1" applyFill="1" applyBorder="1" applyAlignment="1" applyProtection="1">
      <alignment vertical="top"/>
      <protection locked="0"/>
    </xf>
    <xf numFmtId="9" fontId="2" fillId="2" borderId="1" xfId="7" applyFont="1" applyFill="1" applyBorder="1" applyAlignment="1" applyProtection="1">
      <alignment vertical="top"/>
      <protection locked="0"/>
    </xf>
    <xf numFmtId="165" fontId="2" fillId="2" borderId="1" xfId="5" applyFont="1" applyFill="1" applyBorder="1" applyAlignment="1" applyProtection="1">
      <alignment vertical="top"/>
      <protection locked="0"/>
    </xf>
    <xf numFmtId="164" fontId="2" fillId="2" borderId="1" xfId="5" applyNumberFormat="1" applyFont="1" applyFill="1" applyBorder="1" applyAlignment="1" applyProtection="1">
      <alignment vertical="top"/>
      <protection locked="0"/>
    </xf>
    <xf numFmtId="165" fontId="3" fillId="0" borderId="0" xfId="5" applyFont="1" applyBorder="1" applyAlignment="1" applyProtection="1">
      <alignment horizontal="center" vertical="top"/>
    </xf>
    <xf numFmtId="168" fontId="2" fillId="0" borderId="0" xfId="5" applyNumberFormat="1" applyFont="1" applyFill="1" applyBorder="1" applyAlignment="1" applyProtection="1">
      <alignment horizontal="right" vertical="top"/>
    </xf>
    <xf numFmtId="165" fontId="3" fillId="0" borderId="0" xfId="5" applyFont="1" applyBorder="1" applyAlignment="1" applyProtection="1">
      <alignment horizontal="left" vertical="top" indent="1"/>
    </xf>
    <xf numFmtId="165" fontId="9" fillId="0" borderId="0" xfId="5" applyFont="1" applyBorder="1" applyAlignment="1" applyProtection="1">
      <alignment horizontal="right" vertical="top"/>
    </xf>
    <xf numFmtId="165" fontId="2" fillId="0" borderId="6" xfId="5" applyFont="1" applyBorder="1" applyAlignment="1" applyProtection="1">
      <alignment vertical="top"/>
    </xf>
    <xf numFmtId="7" fontId="2" fillId="0" borderId="2" xfId="5" applyNumberFormat="1" applyFont="1" applyBorder="1" applyAlignment="1" applyProtection="1">
      <alignment vertical="top"/>
    </xf>
    <xf numFmtId="7" fontId="8" fillId="2" borderId="1" xfId="2" applyNumberFormat="1" applyFont="1" applyFill="1" applyBorder="1" applyAlignment="1" applyProtection="1">
      <alignment vertical="top"/>
      <protection locked="0"/>
    </xf>
    <xf numFmtId="8" fontId="2" fillId="0" borderId="0" xfId="3" applyFont="1" applyBorder="1" applyAlignment="1" applyProtection="1">
      <alignment horizontal="right" vertical="top"/>
    </xf>
    <xf numFmtId="0" fontId="10" fillId="3" borderId="9" xfId="0" applyFont="1" applyFill="1" applyBorder="1" applyAlignment="1" applyProtection="1"/>
    <xf numFmtId="2" fontId="2" fillId="2" borderId="1" xfId="5" applyNumberFormat="1" applyFont="1" applyFill="1" applyBorder="1" applyAlignment="1" applyProtection="1">
      <alignment vertical="top"/>
      <protection locked="0"/>
    </xf>
    <xf numFmtId="164" fontId="2" fillId="0" borderId="0" xfId="7" applyNumberFormat="1" applyFont="1" applyBorder="1" applyAlignment="1" applyProtection="1">
      <alignment horizontal="right" vertical="top"/>
    </xf>
    <xf numFmtId="0" fontId="1" fillId="0" borderId="0" xfId="0" applyFont="1" applyProtection="1"/>
    <xf numFmtId="7" fontId="1" fillId="0" borderId="0" xfId="0" applyNumberFormat="1" applyFont="1"/>
    <xf numFmtId="0" fontId="1" fillId="0" borderId="0" xfId="0" applyFont="1"/>
    <xf numFmtId="165" fontId="9" fillId="0" borderId="0" xfId="5" applyFont="1" applyBorder="1" applyAlignment="1" applyProtection="1">
      <alignment horizontal="left" vertical="top"/>
    </xf>
    <xf numFmtId="0" fontId="4" fillId="0" borderId="0" xfId="4" applyAlignment="1" applyProtection="1"/>
    <xf numFmtId="40" fontId="9" fillId="0" borderId="0" xfId="1" applyFont="1" applyBorder="1" applyAlignment="1" applyProtection="1">
      <alignment horizontal="left" vertical="top"/>
    </xf>
    <xf numFmtId="40" fontId="9" fillId="0" borderId="0" xfId="1" applyFont="1" applyBorder="1" applyAlignment="1" applyProtection="1">
      <alignment horizontal="right" vertical="top"/>
    </xf>
    <xf numFmtId="0" fontId="11" fillId="2" borderId="8" xfId="0" applyFont="1" applyFill="1" applyBorder="1" applyAlignment="1" applyProtection="1"/>
    <xf numFmtId="0" fontId="11" fillId="2" borderId="5" xfId="0" applyFont="1" applyFill="1" applyBorder="1" applyAlignment="1" applyProtection="1"/>
    <xf numFmtId="166" fontId="9" fillId="0" borderId="0" xfId="5" applyNumberFormat="1" applyFont="1" applyBorder="1" applyAlignment="1" applyProtection="1">
      <alignment vertical="top"/>
    </xf>
    <xf numFmtId="0" fontId="15" fillId="0" borderId="10" xfId="4" applyFont="1" applyBorder="1" applyAlignment="1" applyProtection="1"/>
    <xf numFmtId="165" fontId="9" fillId="0" borderId="4" xfId="5" applyFont="1" applyBorder="1" applyAlignment="1" applyProtection="1">
      <alignment vertical="top"/>
    </xf>
    <xf numFmtId="167" fontId="2" fillId="2" borderId="1" xfId="0" applyNumberFormat="1" applyFont="1" applyFill="1" applyBorder="1" applyProtection="1">
      <protection locked="0"/>
    </xf>
    <xf numFmtId="169" fontId="2" fillId="2" borderId="1" xfId="7" applyNumberFormat="1" applyFont="1" applyFill="1" applyBorder="1" applyProtection="1">
      <protection locked="0"/>
    </xf>
    <xf numFmtId="0" fontId="10" fillId="3" borderId="9" xfId="0" applyFont="1" applyFill="1" applyBorder="1" applyAlignment="1" applyProtection="1">
      <alignment horizontal="left" indent="1"/>
    </xf>
    <xf numFmtId="0" fontId="15" fillId="0" borderId="10" xfId="4" applyFont="1" applyBorder="1" applyAlignment="1" applyProtection="1">
      <alignment horizontal="left" indent="1"/>
    </xf>
    <xf numFmtId="0" fontId="2" fillId="0" borderId="0" xfId="4" applyFont="1" applyAlignment="1" applyProtection="1">
      <alignment horizontal="left" indent="1"/>
    </xf>
    <xf numFmtId="0" fontId="11" fillId="2" borderId="7" xfId="0" applyFont="1" applyFill="1" applyBorder="1" applyAlignment="1" applyProtection="1">
      <alignment horizontal="left" indent="1"/>
    </xf>
    <xf numFmtId="0" fontId="9" fillId="0" borderId="0" xfId="0" applyFont="1" applyAlignment="1" applyProtection="1">
      <alignment horizontal="left" indent="1"/>
    </xf>
    <xf numFmtId="0" fontId="3" fillId="2" borderId="1" xfId="0" applyFont="1" applyFill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left" indent="1"/>
    </xf>
    <xf numFmtId="165" fontId="2" fillId="0" borderId="0" xfId="5" applyFont="1" applyBorder="1" applyAlignment="1" applyProtection="1">
      <alignment horizontal="left" vertical="top" indent="1"/>
    </xf>
    <xf numFmtId="165" fontId="2" fillId="2" borderId="1" xfId="5" applyFont="1" applyFill="1" applyBorder="1" applyAlignment="1" applyProtection="1">
      <alignment horizontal="left" vertical="top" indent="1"/>
      <protection locked="0"/>
    </xf>
    <xf numFmtId="165" fontId="1" fillId="2" borderId="1" xfId="5" applyFont="1" applyFill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indent="2"/>
    </xf>
    <xf numFmtId="165" fontId="3" fillId="0" borderId="0" xfId="5" applyFont="1" applyBorder="1" applyAlignment="1" applyProtection="1">
      <alignment horizontal="left" vertical="top" indent="2"/>
    </xf>
    <xf numFmtId="165" fontId="2" fillId="0" borderId="0" xfId="6" applyFont="1" applyBorder="1" applyAlignment="1" applyProtection="1">
      <alignment horizontal="left" vertical="top" indent="1"/>
    </xf>
    <xf numFmtId="165" fontId="1" fillId="0" borderId="0" xfId="5" applyFont="1" applyBorder="1" applyAlignment="1" applyProtection="1">
      <alignment horizontal="left" vertical="top" indent="1"/>
    </xf>
    <xf numFmtId="0" fontId="1" fillId="0" borderId="0" xfId="0" applyFont="1" applyBorder="1" applyAlignment="1" applyProtection="1">
      <alignment horizontal="left" indent="1"/>
    </xf>
    <xf numFmtId="0" fontId="14" fillId="0" borderId="0" xfId="4" applyFont="1" applyAlignment="1" applyProtection="1">
      <alignment horizontal="left" indent="1"/>
    </xf>
    <xf numFmtId="14" fontId="2" fillId="0" borderId="0" xfId="0" applyNumberFormat="1" applyFont="1" applyAlignment="1" applyProtection="1">
      <alignment horizontal="left" indent="1"/>
    </xf>
    <xf numFmtId="0" fontId="12" fillId="0" borderId="0" xfId="0" applyFont="1" applyAlignment="1" applyProtection="1">
      <alignment horizontal="left" indent="1"/>
    </xf>
    <xf numFmtId="165" fontId="2" fillId="0" borderId="0" xfId="5" applyFont="1" applyAlignment="1" applyProtection="1">
      <alignment horizontal="left" vertical="top" indent="1"/>
    </xf>
    <xf numFmtId="0" fontId="16" fillId="0" borderId="0" xfId="0" applyFont="1" applyAlignment="1">
      <alignment horizontal="left" indent="1"/>
    </xf>
    <xf numFmtId="0" fontId="16" fillId="0" borderId="0" xfId="4" applyFont="1" applyAlignment="1" applyProtection="1">
      <alignment horizontal="left" indent="1"/>
    </xf>
  </cellXfs>
  <cellStyles count="8">
    <cellStyle name="Comma_2007 Livestock Budgets ann" xfId="1"/>
    <cellStyle name="Currency" xfId="2" builtinId="4"/>
    <cellStyle name="Currency_2007 Livestock Budgets ann" xfId="3"/>
    <cellStyle name="Hyperlink" xfId="4" builtinId="8"/>
    <cellStyle name="Normal" xfId="0" builtinId="0"/>
    <cellStyle name="Normal_2007 Livestock Budgets ann" xfId="5"/>
    <cellStyle name="Normal_A" xfId="6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59</xdr:row>
      <xdr:rowOff>53340</xdr:rowOff>
    </xdr:from>
    <xdr:to>
      <xdr:col>12</xdr:col>
      <xdr:colOff>47625</xdr:colOff>
      <xdr:row>62</xdr:row>
      <xdr:rowOff>3001</xdr:rowOff>
    </xdr:to>
    <xdr:pic>
      <xdr:nvPicPr>
        <xdr:cNvPr id="2" name="Picture 1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210" y="9302115"/>
          <a:ext cx="2377440" cy="435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59</xdr:row>
      <xdr:rowOff>53340</xdr:rowOff>
    </xdr:from>
    <xdr:to>
      <xdr:col>12</xdr:col>
      <xdr:colOff>47625</xdr:colOff>
      <xdr:row>62</xdr:row>
      <xdr:rowOff>3001</xdr:rowOff>
    </xdr:to>
    <xdr:pic>
      <xdr:nvPicPr>
        <xdr:cNvPr id="3" name="Picture 2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210" y="9464040"/>
          <a:ext cx="2377440" cy="432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59</xdr:row>
      <xdr:rowOff>53340</xdr:rowOff>
    </xdr:from>
    <xdr:to>
      <xdr:col>12</xdr:col>
      <xdr:colOff>47625</xdr:colOff>
      <xdr:row>62</xdr:row>
      <xdr:rowOff>3001</xdr:rowOff>
    </xdr:to>
    <xdr:pic>
      <xdr:nvPicPr>
        <xdr:cNvPr id="2" name="Picture 1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210" y="9302115"/>
          <a:ext cx="2377440" cy="435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extension.iastate.edu/agdm/livestock/html/b1-21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wdfinancial.html" TargetMode="External"/><Relationship Id="rId1" Type="http://schemas.openxmlformats.org/officeDocument/2006/relationships/hyperlink" Target="http://www.extension.iastate.edu/agdm/crops/pdf/a3-24.pdf" TargetMode="External"/><Relationship Id="rId6" Type="http://schemas.openxmlformats.org/officeDocument/2006/relationships/hyperlink" Target="mailto:tsc@iastate.edu?subject=AgDM%20Livestock%20Budget%20Spreadsheet" TargetMode="External"/><Relationship Id="rId5" Type="http://schemas.openxmlformats.org/officeDocument/2006/relationships/hyperlink" Target="http://www.extension.iastate.edu/agdm/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extension.iastate.edu/agdm/wdfinancial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crops/pdf/a3-24.pdf" TargetMode="External"/><Relationship Id="rId1" Type="http://schemas.openxmlformats.org/officeDocument/2006/relationships/hyperlink" Target="mailto:tsc@iastate.edu?subject=AgDM%20Livestock%20Budget%20Spreadsheet" TargetMode="External"/><Relationship Id="rId6" Type="http://schemas.openxmlformats.org/officeDocument/2006/relationships/hyperlink" Target="http://www.extension.iastate.edu/agdm/" TargetMode="External"/><Relationship Id="rId5" Type="http://schemas.openxmlformats.org/officeDocument/2006/relationships/hyperlink" Target="http://www.extension.iastate.edu/agdm/livestock/html/b1-21.html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extension.iastate.edu/agdm/wdfinancial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crops/pdf/a3-24.pdf" TargetMode="External"/><Relationship Id="rId1" Type="http://schemas.openxmlformats.org/officeDocument/2006/relationships/hyperlink" Target="mailto:tsc@iastate.edu?subject=AgDM%20Livestock%20Budget%20Spreadsheet" TargetMode="External"/><Relationship Id="rId6" Type="http://schemas.openxmlformats.org/officeDocument/2006/relationships/hyperlink" Target="http://www.extension.iastate.edu/agdm/" TargetMode="External"/><Relationship Id="rId5" Type="http://schemas.openxmlformats.org/officeDocument/2006/relationships/hyperlink" Target="http://www.extension.iastate.edu/agdm/livestock/html/b1-21.html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P67"/>
  <sheetViews>
    <sheetView showGridLines="0" tabSelected="1" zoomScaleNormal="100" workbookViewId="0"/>
  </sheetViews>
  <sheetFormatPr defaultColWidth="10.140625" defaultRowHeight="12.75"/>
  <cols>
    <col min="1" max="1" width="32.7109375" style="92" customWidth="1"/>
    <col min="2" max="2" width="1.7109375" style="22" customWidth="1"/>
    <col min="3" max="3" width="10.7109375" style="22" customWidth="1"/>
    <col min="4" max="4" width="8.85546875" style="22" customWidth="1"/>
    <col min="5" max="5" width="1.7109375" style="22" customWidth="1"/>
    <col min="6" max="6" width="10.7109375" style="22" customWidth="1"/>
    <col min="7" max="7" width="5.140625" style="22" customWidth="1"/>
    <col min="8" max="8" width="2.42578125" style="22" bestFit="1" customWidth="1"/>
    <col min="9" max="9" width="6.7109375" style="22" customWidth="1"/>
    <col min="10" max="10" width="5" style="22" bestFit="1" customWidth="1"/>
    <col min="11" max="11" width="2.7109375" style="22" bestFit="1" customWidth="1"/>
    <col min="12" max="12" width="11.7109375" style="22" customWidth="1"/>
    <col min="13" max="13" width="9.42578125" style="22" customWidth="1"/>
    <col min="14" max="16384" width="10.140625" style="22"/>
  </cols>
  <sheetData>
    <row r="1" spans="1:16" s="56" customFormat="1" ht="33.75" customHeight="1" thickBot="1">
      <c r="A1" s="73" t="s">
        <v>23</v>
      </c>
    </row>
    <row r="2" spans="1:16" s="61" customFormat="1" ht="15.75" thickTop="1">
      <c r="A2" s="74" t="s">
        <v>57</v>
      </c>
      <c r="B2" s="69"/>
      <c r="C2" s="69"/>
      <c r="D2" s="69"/>
      <c r="E2" s="69"/>
      <c r="F2" s="69"/>
      <c r="G2" s="69"/>
      <c r="H2" s="59"/>
      <c r="I2" s="59"/>
      <c r="J2" s="59"/>
      <c r="K2" s="59"/>
      <c r="L2" s="60"/>
    </row>
    <row r="3" spans="1:16" s="1" customFormat="1" ht="12.75" customHeight="1">
      <c r="A3" s="75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6" s="1" customFormat="1">
      <c r="A4" s="76" t="s">
        <v>12</v>
      </c>
      <c r="B4" s="66"/>
      <c r="C4" s="67"/>
      <c r="D4" s="7"/>
      <c r="E4" s="7"/>
      <c r="F4" s="7"/>
      <c r="G4" s="7"/>
      <c r="H4" s="7"/>
      <c r="I4" s="7"/>
      <c r="J4" s="7"/>
      <c r="K4" s="7"/>
      <c r="L4" s="7"/>
    </row>
    <row r="5" spans="1:16" s="1" customFormat="1">
      <c r="A5" s="77"/>
      <c r="B5" s="17"/>
    </row>
    <row r="6" spans="1:16" s="1" customFormat="1">
      <c r="A6" s="78" t="s">
        <v>65</v>
      </c>
      <c r="B6" s="18"/>
    </row>
    <row r="7" spans="1:16" s="1" customFormat="1">
      <c r="A7" s="79"/>
      <c r="M7" s="1" t="s">
        <v>3</v>
      </c>
    </row>
    <row r="8" spans="1:16" s="1" customFormat="1">
      <c r="A8" s="80" t="s">
        <v>5</v>
      </c>
      <c r="B8" s="16"/>
      <c r="P8" s="19"/>
    </row>
    <row r="9" spans="1:16" s="1" customFormat="1">
      <c r="A9" s="79" t="s">
        <v>6</v>
      </c>
      <c r="C9" s="8">
        <v>8.3000000000000007</v>
      </c>
      <c r="D9" s="1" t="s">
        <v>10</v>
      </c>
      <c r="P9" s="19"/>
    </row>
    <row r="10" spans="1:16" s="1" customFormat="1">
      <c r="A10" s="79" t="s">
        <v>13</v>
      </c>
      <c r="C10" s="72">
        <v>0.12</v>
      </c>
      <c r="P10" s="19"/>
    </row>
    <row r="11" spans="1:16" s="1" customFormat="1">
      <c r="A11" s="79" t="s">
        <v>9</v>
      </c>
      <c r="C11" s="72">
        <v>0.05</v>
      </c>
      <c r="P11" s="19"/>
    </row>
    <row r="12" spans="1:16" s="1" customFormat="1" ht="12.75" customHeight="1">
      <c r="A12" s="79" t="s">
        <v>45</v>
      </c>
      <c r="C12" s="15">
        <v>1.9</v>
      </c>
    </row>
    <row r="13" spans="1:16" s="1" customFormat="1" ht="12.75" customHeight="1">
      <c r="A13" s="79" t="s">
        <v>44</v>
      </c>
      <c r="C13" s="15">
        <v>2</v>
      </c>
    </row>
    <row r="14" spans="1:16">
      <c r="A14" s="8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9" t="s">
        <v>49</v>
      </c>
      <c r="M14" s="21"/>
    </row>
    <row r="15" spans="1:16">
      <c r="A15" s="50" t="s">
        <v>0</v>
      </c>
      <c r="B15" s="23"/>
      <c r="C15" s="48" t="s">
        <v>50</v>
      </c>
      <c r="D15" s="48" t="s">
        <v>52</v>
      </c>
      <c r="E15" s="48"/>
      <c r="F15" s="48" t="s">
        <v>51</v>
      </c>
      <c r="G15" s="21" t="s">
        <v>52</v>
      </c>
      <c r="H15" s="21"/>
      <c r="I15" s="20"/>
      <c r="J15" s="20"/>
      <c r="K15" s="20"/>
      <c r="L15" s="20"/>
      <c r="M15" s="20"/>
    </row>
    <row r="16" spans="1:16">
      <c r="A16" s="81" t="s">
        <v>32</v>
      </c>
      <c r="B16" s="24"/>
      <c r="C16" s="9">
        <v>0</v>
      </c>
      <c r="D16" s="17" t="s">
        <v>47</v>
      </c>
      <c r="E16" s="25" t="s">
        <v>53</v>
      </c>
      <c r="F16" s="8">
        <v>260</v>
      </c>
      <c r="G16" s="17" t="s">
        <v>25</v>
      </c>
      <c r="H16" s="17" t="s">
        <v>53</v>
      </c>
      <c r="I16" s="49">
        <f>C9*(1-C10)</f>
        <v>7.3040000000000003</v>
      </c>
      <c r="J16" s="51" t="s">
        <v>7</v>
      </c>
      <c r="K16" s="51" t="s">
        <v>54</v>
      </c>
      <c r="L16" s="3">
        <f>C16*F16*I16</f>
        <v>0</v>
      </c>
      <c r="M16" s="20"/>
    </row>
    <row r="17" spans="1:14">
      <c r="A17" s="81" t="s">
        <v>33</v>
      </c>
      <c r="B17" s="24"/>
      <c r="C17" s="9">
        <v>0.35</v>
      </c>
      <c r="D17" s="17" t="s">
        <v>47</v>
      </c>
      <c r="E17" s="25" t="s">
        <v>53</v>
      </c>
      <c r="F17" s="8">
        <v>400</v>
      </c>
      <c r="G17" s="17" t="s">
        <v>25</v>
      </c>
      <c r="H17" s="17" t="s">
        <v>53</v>
      </c>
      <c r="I17" s="49">
        <f>IF(C13&gt;0,1/C13,0)</f>
        <v>0.5</v>
      </c>
      <c r="J17" s="51" t="s">
        <v>7</v>
      </c>
      <c r="K17" s="51" t="s">
        <v>54</v>
      </c>
      <c r="L17" s="3">
        <f>C17*F17*I17</f>
        <v>70</v>
      </c>
      <c r="M17" s="20"/>
    </row>
    <row r="18" spans="1:14" ht="3.2" customHeight="1">
      <c r="A18" s="81"/>
      <c r="B18" s="20"/>
      <c r="C18" s="20"/>
      <c r="D18" s="20"/>
      <c r="E18" s="20"/>
      <c r="I18" s="20"/>
      <c r="J18" s="20"/>
      <c r="K18" s="20"/>
      <c r="L18" s="27"/>
      <c r="M18" s="20"/>
    </row>
    <row r="19" spans="1:14">
      <c r="A19" s="50" t="s">
        <v>38</v>
      </c>
      <c r="B19" s="23"/>
      <c r="C19" s="20"/>
      <c r="D19" s="20"/>
      <c r="E19" s="20"/>
      <c r="I19" s="20"/>
      <c r="J19" s="20"/>
      <c r="K19" s="20"/>
      <c r="L19" s="3">
        <f>SUM(L16:L17)</f>
        <v>70</v>
      </c>
      <c r="M19" s="20"/>
    </row>
    <row r="20" spans="1:14">
      <c r="A20" s="8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>
      <c r="A21" s="50" t="s">
        <v>1</v>
      </c>
      <c r="B21" s="23"/>
      <c r="C21" s="48" t="s">
        <v>50</v>
      </c>
      <c r="D21" s="48" t="s">
        <v>52</v>
      </c>
      <c r="E21" s="48"/>
      <c r="F21" s="48" t="s">
        <v>51</v>
      </c>
      <c r="G21" s="21" t="s">
        <v>52</v>
      </c>
      <c r="H21" s="21"/>
      <c r="I21" s="20"/>
      <c r="J21" s="20"/>
      <c r="K21" s="20"/>
      <c r="L21" s="25"/>
      <c r="M21" s="20"/>
    </row>
    <row r="22" spans="1:14">
      <c r="A22" s="50" t="s">
        <v>15</v>
      </c>
      <c r="B22" s="24"/>
      <c r="J22" s="20"/>
      <c r="K22" s="20"/>
      <c r="L22" s="20"/>
      <c r="M22" s="20"/>
    </row>
    <row r="23" spans="1:14">
      <c r="A23" s="82" t="s">
        <v>27</v>
      </c>
      <c r="B23" s="28"/>
      <c r="C23" s="39">
        <v>3.11</v>
      </c>
      <c r="D23" s="17" t="s">
        <v>48</v>
      </c>
      <c r="E23" s="25" t="s">
        <v>53</v>
      </c>
      <c r="F23" s="40">
        <v>97</v>
      </c>
      <c r="G23" s="29" t="s">
        <v>24</v>
      </c>
      <c r="H23" s="29"/>
      <c r="I23" s="20"/>
      <c r="J23" s="20"/>
      <c r="K23" s="51" t="s">
        <v>54</v>
      </c>
      <c r="L23" s="3">
        <f t="shared" ref="L23:L28" si="0">C23*F23</f>
        <v>301.67</v>
      </c>
      <c r="M23" s="26"/>
    </row>
    <row r="24" spans="1:14">
      <c r="A24" s="82" t="s">
        <v>28</v>
      </c>
      <c r="B24" s="28"/>
      <c r="C24" s="39">
        <v>0.14000000000000001</v>
      </c>
      <c r="D24" s="17" t="s">
        <v>47</v>
      </c>
      <c r="E24" s="25" t="s">
        <v>53</v>
      </c>
      <c r="F24" s="40">
        <v>943</v>
      </c>
      <c r="G24" s="29" t="s">
        <v>25</v>
      </c>
      <c r="H24" s="29"/>
      <c r="I24" s="20"/>
      <c r="J24" s="20"/>
      <c r="K24" s="51" t="s">
        <v>54</v>
      </c>
      <c r="L24" s="3">
        <f t="shared" si="0"/>
        <v>132.02000000000001</v>
      </c>
      <c r="M24" s="26"/>
    </row>
    <row r="25" spans="1:14">
      <c r="A25" s="82" t="s">
        <v>29</v>
      </c>
      <c r="B25" s="28"/>
      <c r="C25" s="39">
        <v>7.0000000000000007E-2</v>
      </c>
      <c r="D25" s="17" t="s">
        <v>47</v>
      </c>
      <c r="E25" s="25" t="s">
        <v>53</v>
      </c>
      <c r="F25" s="40">
        <v>267</v>
      </c>
      <c r="G25" s="29" t="s">
        <v>25</v>
      </c>
      <c r="H25" s="29"/>
      <c r="I25" s="20"/>
      <c r="J25" s="20"/>
      <c r="K25" s="51" t="s">
        <v>54</v>
      </c>
      <c r="L25" s="3">
        <f t="shared" si="0"/>
        <v>18.690000000000001</v>
      </c>
      <c r="M25" s="26"/>
    </row>
    <row r="26" spans="1:14">
      <c r="A26" s="82" t="s">
        <v>30</v>
      </c>
      <c r="B26" s="28"/>
      <c r="C26" s="39">
        <v>0.5</v>
      </c>
      <c r="D26" s="17" t="s">
        <v>47</v>
      </c>
      <c r="E26" s="25" t="s">
        <v>53</v>
      </c>
      <c r="F26" s="41">
        <v>35</v>
      </c>
      <c r="G26" s="29" t="s">
        <v>25</v>
      </c>
      <c r="H26" s="29"/>
      <c r="I26" s="20"/>
      <c r="J26" s="20"/>
      <c r="K26" s="51" t="s">
        <v>54</v>
      </c>
      <c r="L26" s="3">
        <f t="shared" si="0"/>
        <v>17.5</v>
      </c>
      <c r="N26" s="64" t="s">
        <v>62</v>
      </c>
    </row>
    <row r="27" spans="1:14">
      <c r="A27" s="82" t="s">
        <v>30</v>
      </c>
      <c r="B27" s="28"/>
      <c r="C27" s="39">
        <v>0.32</v>
      </c>
      <c r="D27" s="17" t="s">
        <v>47</v>
      </c>
      <c r="E27" s="25" t="s">
        <v>53</v>
      </c>
      <c r="F27" s="41">
        <v>95</v>
      </c>
      <c r="G27" s="29" t="s">
        <v>25</v>
      </c>
      <c r="H27" s="29"/>
      <c r="I27" s="20"/>
      <c r="J27" s="20"/>
      <c r="K27" s="51" t="s">
        <v>54</v>
      </c>
      <c r="L27" s="3">
        <f t="shared" si="0"/>
        <v>30.400000000000002</v>
      </c>
      <c r="N27" s="65"/>
    </row>
    <row r="28" spans="1:14">
      <c r="A28" s="82" t="s">
        <v>31</v>
      </c>
      <c r="B28" s="28"/>
      <c r="C28" s="39">
        <v>56</v>
      </c>
      <c r="D28" s="29" t="s">
        <v>8</v>
      </c>
      <c r="E28" s="25" t="s">
        <v>53</v>
      </c>
      <c r="F28" s="40">
        <v>0.2</v>
      </c>
      <c r="G28" s="29" t="s">
        <v>26</v>
      </c>
      <c r="H28" s="29"/>
      <c r="I28" s="20"/>
      <c r="J28" s="20"/>
      <c r="K28" s="51" t="s">
        <v>54</v>
      </c>
      <c r="L28" s="3">
        <f t="shared" si="0"/>
        <v>11.200000000000001</v>
      </c>
      <c r="N28" s="62" t="s">
        <v>63</v>
      </c>
    </row>
    <row r="29" spans="1:14">
      <c r="A29" s="83" t="s">
        <v>58</v>
      </c>
      <c r="B29" s="30"/>
      <c r="D29" s="20"/>
      <c r="E29" s="20"/>
      <c r="F29" s="20"/>
      <c r="G29" s="20"/>
      <c r="H29" s="20"/>
      <c r="I29" s="20"/>
      <c r="J29" s="20"/>
      <c r="K29" s="20"/>
      <c r="L29" s="42">
        <v>22</v>
      </c>
      <c r="N29" s="31"/>
    </row>
    <row r="30" spans="1:14">
      <c r="A30" s="82" t="s">
        <v>46</v>
      </c>
      <c r="B30" s="32"/>
      <c r="D30" s="20"/>
      <c r="E30" s="20"/>
      <c r="F30" s="20"/>
      <c r="G30" s="20"/>
      <c r="H30" s="20"/>
      <c r="I30" s="20"/>
      <c r="J30" s="20"/>
      <c r="K30" s="20"/>
      <c r="L30" s="54"/>
      <c r="N30" s="31"/>
    </row>
    <row r="31" spans="1:14">
      <c r="A31" s="50" t="s">
        <v>16</v>
      </c>
      <c r="B31" s="23"/>
      <c r="C31" s="20"/>
      <c r="D31" s="20"/>
      <c r="E31" s="20"/>
      <c r="F31" s="20"/>
      <c r="G31" s="20"/>
      <c r="H31" s="20"/>
      <c r="I31" s="20"/>
      <c r="J31" s="20"/>
      <c r="K31" s="20"/>
      <c r="L31" s="3">
        <f>SUM(L23:L30)</f>
        <v>533.48</v>
      </c>
      <c r="N31" s="3"/>
    </row>
    <row r="32" spans="1:14" ht="7.5" customHeight="1">
      <c r="A32" s="8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N32" s="20"/>
    </row>
    <row r="33" spans="1:14">
      <c r="A33" s="81" t="s">
        <v>17</v>
      </c>
      <c r="B33" s="24"/>
      <c r="C33" s="20"/>
      <c r="D33" s="20"/>
      <c r="E33" s="20"/>
      <c r="F33" s="20"/>
      <c r="G33" s="20"/>
      <c r="H33" s="20"/>
      <c r="I33" s="20"/>
      <c r="J33" s="20"/>
      <c r="K33" s="20"/>
      <c r="L33" s="43">
        <v>34</v>
      </c>
      <c r="N33" s="3"/>
    </row>
    <row r="34" spans="1:14">
      <c r="A34" s="81" t="s">
        <v>18</v>
      </c>
      <c r="B34" s="24"/>
      <c r="C34" s="20"/>
      <c r="D34" s="20"/>
      <c r="E34" s="20"/>
      <c r="F34" s="20"/>
      <c r="G34" s="20"/>
      <c r="H34" s="20"/>
      <c r="I34" s="20"/>
      <c r="J34" s="20"/>
      <c r="K34" s="20"/>
      <c r="L34" s="44">
        <v>35</v>
      </c>
      <c r="N34" s="6"/>
    </row>
    <row r="35" spans="1:14">
      <c r="A35" s="81" t="s">
        <v>19</v>
      </c>
      <c r="B35" s="24"/>
      <c r="C35" s="20"/>
      <c r="D35" s="20"/>
      <c r="E35" s="20"/>
      <c r="F35" s="20"/>
      <c r="G35" s="20"/>
      <c r="H35" s="20"/>
      <c r="I35" s="20"/>
      <c r="J35" s="20"/>
      <c r="K35" s="20"/>
      <c r="L35" s="44">
        <v>45</v>
      </c>
      <c r="N35" s="6"/>
    </row>
    <row r="36" spans="1:14">
      <c r="A36" s="81" t="s">
        <v>46</v>
      </c>
      <c r="B36" s="24"/>
      <c r="C36" s="20"/>
      <c r="D36" s="20"/>
      <c r="E36" s="20"/>
      <c r="F36" s="20"/>
      <c r="G36" s="20"/>
      <c r="H36" s="20"/>
      <c r="I36" s="20"/>
      <c r="J36" s="20"/>
      <c r="K36" s="20"/>
      <c r="L36" s="44"/>
      <c r="N36" s="6"/>
    </row>
    <row r="37" spans="1:14">
      <c r="A37" s="84" t="s">
        <v>55</v>
      </c>
      <c r="B37" s="24"/>
      <c r="C37" s="45">
        <v>0.05</v>
      </c>
      <c r="D37" s="20"/>
      <c r="E37" s="25" t="s">
        <v>53</v>
      </c>
      <c r="F37" s="46">
        <v>5</v>
      </c>
      <c r="G37" s="70" t="s">
        <v>11</v>
      </c>
      <c r="H37" s="29"/>
      <c r="I37" s="29"/>
      <c r="J37" s="20"/>
      <c r="K37" s="51" t="s">
        <v>54</v>
      </c>
      <c r="L37" s="4">
        <f>SUM(L31:L36)*C37*F37/12</f>
        <v>13.489166666666668</v>
      </c>
      <c r="N37" s="68" t="s">
        <v>66</v>
      </c>
    </row>
    <row r="38" spans="1:14">
      <c r="A38" s="81" t="s">
        <v>35</v>
      </c>
      <c r="B38" s="24"/>
      <c r="C38" s="42">
        <v>14</v>
      </c>
      <c r="D38" s="29" t="s">
        <v>34</v>
      </c>
      <c r="E38" s="25" t="s">
        <v>53</v>
      </c>
      <c r="F38" s="46">
        <v>12</v>
      </c>
      <c r="G38" s="70" t="s">
        <v>4</v>
      </c>
      <c r="H38" s="29"/>
      <c r="I38" s="29"/>
      <c r="J38" s="20"/>
      <c r="K38" s="51" t="s">
        <v>54</v>
      </c>
      <c r="L38" s="4">
        <f>C38*F38</f>
        <v>168</v>
      </c>
      <c r="M38" s="26"/>
    </row>
    <row r="39" spans="1:14" ht="3.2" customHeight="1">
      <c r="A39" s="8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3"/>
      <c r="M39" s="20"/>
    </row>
    <row r="40" spans="1:14">
      <c r="A40" s="50" t="s">
        <v>39</v>
      </c>
      <c r="B40" s="23"/>
      <c r="C40" s="20"/>
      <c r="D40" s="20"/>
      <c r="E40" s="20"/>
      <c r="F40" s="20"/>
      <c r="G40" s="20"/>
      <c r="H40" s="20"/>
      <c r="I40" s="20"/>
      <c r="J40" s="20"/>
      <c r="K40" s="20"/>
      <c r="L40" s="3">
        <f>SUM(L31:L38)</f>
        <v>828.96916666666664</v>
      </c>
      <c r="M40" s="3"/>
    </row>
    <row r="41" spans="1:14">
      <c r="A41" s="8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4">
      <c r="A42" s="85" t="s">
        <v>40</v>
      </c>
      <c r="B42" s="23"/>
      <c r="C42" s="20"/>
      <c r="D42" s="20"/>
      <c r="E42" s="20"/>
      <c r="F42" s="20"/>
      <c r="G42" s="20"/>
      <c r="H42" s="20"/>
      <c r="I42" s="20"/>
      <c r="J42" s="20"/>
      <c r="K42" s="20"/>
      <c r="L42" s="33">
        <f>L19-L40</f>
        <v>-758.96916666666664</v>
      </c>
      <c r="M42" s="20"/>
    </row>
    <row r="43" spans="1:14">
      <c r="A43" s="81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4">
      <c r="A44" s="50" t="s">
        <v>2</v>
      </c>
      <c r="B44" s="2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4">
      <c r="A45" s="81" t="s">
        <v>20</v>
      </c>
      <c r="B45" s="24"/>
      <c r="C45" s="20"/>
      <c r="D45" s="20"/>
      <c r="E45" s="20"/>
      <c r="F45" s="20"/>
      <c r="G45" s="20"/>
      <c r="H45" s="20"/>
      <c r="I45" s="20"/>
      <c r="J45" s="20"/>
      <c r="K45" s="20"/>
      <c r="L45" s="43">
        <v>99</v>
      </c>
      <c r="M45" s="3"/>
    </row>
    <row r="46" spans="1:14">
      <c r="A46" s="86" t="s">
        <v>21</v>
      </c>
      <c r="B46" s="34"/>
      <c r="C46" s="20"/>
      <c r="D46" s="20"/>
      <c r="E46" s="20"/>
      <c r="F46" s="20"/>
      <c r="G46" s="20"/>
      <c r="H46" s="20"/>
      <c r="I46" s="20"/>
      <c r="J46" s="20"/>
      <c r="K46" s="20"/>
      <c r="L46" s="44">
        <v>13</v>
      </c>
      <c r="M46" s="6"/>
    </row>
    <row r="47" spans="1:14">
      <c r="A47" s="81" t="s">
        <v>37</v>
      </c>
      <c r="B47" s="20"/>
      <c r="C47" s="47">
        <v>155</v>
      </c>
      <c r="D47" s="62" t="s">
        <v>7</v>
      </c>
      <c r="E47" s="25" t="s">
        <v>53</v>
      </c>
      <c r="F47" s="57">
        <v>0.5</v>
      </c>
      <c r="G47" s="29" t="s">
        <v>7</v>
      </c>
      <c r="H47" s="29"/>
      <c r="I47" s="29"/>
      <c r="J47" s="26"/>
      <c r="K47" s="51" t="s">
        <v>54</v>
      </c>
      <c r="L47" s="4">
        <f>C47*F47</f>
        <v>77.5</v>
      </c>
      <c r="M47" s="26"/>
    </row>
    <row r="48" spans="1:14">
      <c r="A48" s="81" t="s">
        <v>36</v>
      </c>
      <c r="B48" s="24"/>
      <c r="C48" s="45">
        <v>0.1</v>
      </c>
      <c r="D48" s="20"/>
      <c r="E48" s="25" t="s">
        <v>53</v>
      </c>
      <c r="F48" s="58">
        <f>IFERROR((C47+L47)/C12,0)</f>
        <v>122.36842105263159</v>
      </c>
      <c r="G48" s="29"/>
      <c r="H48" s="29"/>
      <c r="I48" s="29"/>
      <c r="J48" s="20"/>
      <c r="K48" s="51" t="s">
        <v>54</v>
      </c>
      <c r="L48" s="4">
        <f>C48*F48</f>
        <v>12.236842105263159</v>
      </c>
    </row>
    <row r="49" spans="1:13" ht="3.2" customHeight="1">
      <c r="A49" s="8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7"/>
      <c r="M49" s="20"/>
    </row>
    <row r="50" spans="1:13">
      <c r="A50" s="50" t="s">
        <v>43</v>
      </c>
      <c r="B50" s="23"/>
      <c r="C50" s="20"/>
      <c r="D50" s="20"/>
      <c r="E50" s="20"/>
      <c r="F50" s="20"/>
      <c r="G50" s="20"/>
      <c r="H50" s="20"/>
      <c r="I50" s="20"/>
      <c r="J50" s="20"/>
      <c r="K50" s="20"/>
      <c r="L50" s="3">
        <f>SUM(L45:L48)</f>
        <v>201.73684210526315</v>
      </c>
      <c r="M50" s="3"/>
    </row>
    <row r="51" spans="1:13" ht="13.5" thickBot="1">
      <c r="A51" s="8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52"/>
      <c r="M51" s="20"/>
    </row>
    <row r="52" spans="1:13" ht="13.5" thickTop="1">
      <c r="A52" s="50" t="s">
        <v>42</v>
      </c>
      <c r="B52" s="23"/>
      <c r="C52" s="20"/>
      <c r="D52" s="20"/>
      <c r="E52" s="20"/>
      <c r="F52" s="20"/>
      <c r="G52" s="20"/>
      <c r="H52" s="20"/>
      <c r="I52" s="20"/>
      <c r="J52" s="20"/>
      <c r="K52" s="20"/>
      <c r="L52" s="3">
        <f>L40+L50</f>
        <v>1030.7060087719299</v>
      </c>
      <c r="M52" s="3"/>
    </row>
    <row r="53" spans="1:13">
      <c r="A53" s="8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>
      <c r="A54" s="50" t="s">
        <v>41</v>
      </c>
      <c r="B54" s="23"/>
      <c r="C54" s="20"/>
      <c r="D54" s="20"/>
      <c r="E54" s="20"/>
      <c r="F54" s="20"/>
      <c r="G54" s="20"/>
      <c r="H54" s="20"/>
      <c r="I54" s="20"/>
      <c r="J54" s="20"/>
      <c r="K54" s="20"/>
      <c r="L54" s="33">
        <f>L19-L52</f>
        <v>-960.70600877192987</v>
      </c>
      <c r="M54" s="20"/>
    </row>
    <row r="55" spans="1:13">
      <c r="A55" s="81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0"/>
    </row>
    <row r="56" spans="1:13">
      <c r="A56" s="87" t="s">
        <v>60</v>
      </c>
      <c r="B56" s="24"/>
      <c r="C56" s="20"/>
      <c r="D56" s="20"/>
      <c r="E56" s="20"/>
      <c r="F56" s="20"/>
      <c r="G56" s="20"/>
      <c r="H56" s="20"/>
      <c r="L56" s="55">
        <f>IF(I16&gt;0,(L40-L17)/I16/(F16/100),"'--")</f>
        <v>39.96593893054736</v>
      </c>
      <c r="M56" s="24" t="s">
        <v>22</v>
      </c>
    </row>
    <row r="57" spans="1:13">
      <c r="A57" s="87" t="s">
        <v>61</v>
      </c>
      <c r="B57" s="24"/>
      <c r="C57" s="20"/>
      <c r="D57" s="20"/>
      <c r="E57" s="20"/>
      <c r="F57" s="20"/>
      <c r="G57" s="20"/>
      <c r="H57" s="20"/>
      <c r="I57" s="20"/>
      <c r="J57" s="20"/>
      <c r="K57" s="20"/>
      <c r="L57" s="55">
        <f>IF(I16&gt;0,(L52-L17)/I16/(F16/100),"'--")</f>
        <v>50.58903492143029</v>
      </c>
      <c r="M57" s="24" t="s">
        <v>22</v>
      </c>
    </row>
    <row r="58" spans="1:13">
      <c r="A58" s="81"/>
      <c r="B58" s="24"/>
      <c r="C58" s="20"/>
      <c r="D58" s="20"/>
      <c r="E58" s="20"/>
      <c r="F58" s="20"/>
      <c r="G58" s="20"/>
      <c r="H58" s="20"/>
      <c r="I58" s="20"/>
      <c r="J58" s="20"/>
      <c r="K58" s="20"/>
      <c r="L58" s="5"/>
      <c r="M58" s="24"/>
    </row>
    <row r="60" spans="1:13" s="1" customFormat="1">
      <c r="A60" s="88" t="s">
        <v>68</v>
      </c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36"/>
      <c r="M60" s="36"/>
    </row>
    <row r="61" spans="1:13" s="1" customFormat="1">
      <c r="A61" s="89" t="s">
        <v>64</v>
      </c>
      <c r="B61" s="13"/>
    </row>
    <row r="62" spans="1:13" s="1" customFormat="1">
      <c r="A62" s="75" t="s">
        <v>14</v>
      </c>
      <c r="B62" s="14"/>
    </row>
    <row r="63" spans="1:13" s="1" customFormat="1">
      <c r="A63" s="90">
        <f ca="1">TODAY()</f>
        <v>44027</v>
      </c>
      <c r="B63" s="2"/>
    </row>
    <row r="64" spans="1:13" s="1" customFormat="1">
      <c r="A64" s="90"/>
      <c r="B64" s="2"/>
    </row>
    <row r="65" spans="1:16" s="37" customFormat="1">
      <c r="A65" s="93" t="s">
        <v>67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37" customFormat="1">
      <c r="A66" s="94" t="s">
        <v>69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s="37" customFormat="1" ht="8.25">
      <c r="A67" s="9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</sheetData>
  <sheetProtection sheet="1" objects="1" scenarios="1"/>
  <hyperlinks>
    <hyperlink ref="A3:B3" r:id="rId1" display="Estimating the Field Capacity of Farm Machines"/>
    <hyperlink ref="A3" r:id="rId2" display="Learn in the Financial Information section"/>
    <hyperlink ref="A3:G3" r:id="rId3" display="For more information see the Livestock Cost of Production Information File."/>
    <hyperlink ref="A3:K3" r:id="rId4" display="For more information see the Livestock Enterprise Budgets Information File."/>
    <hyperlink ref="A2" r:id="rId5"/>
    <hyperlink ref="A61" r:id="rId6"/>
    <hyperlink ref="A66" r:id="rId7" display="https://www.extension.iastate.edu/diversity/ext"/>
  </hyperlinks>
  <printOptions gridLinesSet="0"/>
  <pageMargins left="0.7" right="0.7" top="0.75" bottom="0.75" header="0.3" footer="0.3"/>
  <pageSetup scale="83" orientation="portrait" horizontalDpi="4294967292" r:id="rId8"/>
  <headerFooter alignWithMargins="0">
    <oddHeader>&amp;LIowa State University Extension and Outreach&amp;RAg Decision Maker File B1-21</oddHeader>
    <oddFooter>&amp;Lhttp://www.extension.iastate.edu/agdm/livestock/xls/b1-21farrowtofinishp6.xlsx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 fitToPage="1"/>
  </sheetPr>
  <dimension ref="A1:P67"/>
  <sheetViews>
    <sheetView showGridLines="0" zoomScaleNormal="100" workbookViewId="0"/>
  </sheetViews>
  <sheetFormatPr defaultColWidth="10.140625" defaultRowHeight="12.75"/>
  <cols>
    <col min="1" max="1" width="32.7109375" style="92" customWidth="1"/>
    <col min="2" max="2" width="1.7109375" style="22" customWidth="1"/>
    <col min="3" max="3" width="10.7109375" style="22" customWidth="1"/>
    <col min="4" max="4" width="8.85546875" style="22" customWidth="1"/>
    <col min="5" max="5" width="1.7109375" style="22" customWidth="1"/>
    <col min="6" max="6" width="10.7109375" style="22" customWidth="1"/>
    <col min="7" max="7" width="5.140625" style="22" customWidth="1"/>
    <col min="8" max="8" width="2.42578125" style="22" bestFit="1" customWidth="1"/>
    <col min="9" max="9" width="6.7109375" style="22" customWidth="1"/>
    <col min="10" max="10" width="5" style="22" bestFit="1" customWidth="1"/>
    <col min="11" max="11" width="2.7109375" style="22" bestFit="1" customWidth="1"/>
    <col min="12" max="12" width="11.7109375" style="22" customWidth="1"/>
    <col min="13" max="13" width="9.42578125" style="22" customWidth="1"/>
    <col min="14" max="16384" width="10.140625" style="22"/>
  </cols>
  <sheetData>
    <row r="1" spans="1:16" s="56" customFormat="1" ht="33.75" customHeight="1" thickBot="1">
      <c r="A1" s="73" t="s">
        <v>23</v>
      </c>
    </row>
    <row r="2" spans="1:16" s="61" customFormat="1" ht="15.75" thickTop="1">
      <c r="A2" s="74" t="s">
        <v>57</v>
      </c>
      <c r="B2" s="69"/>
      <c r="C2" s="69"/>
      <c r="D2" s="69"/>
      <c r="E2" s="69"/>
      <c r="F2" s="69"/>
      <c r="G2" s="69"/>
      <c r="H2" s="59"/>
      <c r="I2" s="59"/>
      <c r="J2" s="59"/>
      <c r="K2" s="59"/>
      <c r="L2" s="60"/>
    </row>
    <row r="3" spans="1:16" s="1" customFormat="1" ht="12.75" customHeight="1">
      <c r="A3" s="75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6" s="1" customFormat="1">
      <c r="A4" s="76" t="s">
        <v>12</v>
      </c>
      <c r="B4" s="66"/>
      <c r="C4" s="67"/>
      <c r="D4" s="7"/>
      <c r="E4" s="7"/>
      <c r="F4" s="7"/>
      <c r="G4" s="7"/>
      <c r="H4" s="7"/>
      <c r="I4" s="7"/>
      <c r="J4" s="7"/>
      <c r="K4" s="7"/>
      <c r="L4" s="7"/>
    </row>
    <row r="5" spans="1:16" s="1" customFormat="1">
      <c r="A5" s="77"/>
      <c r="B5" s="17"/>
    </row>
    <row r="6" spans="1:16" s="1" customFormat="1">
      <c r="A6" s="78" t="s">
        <v>59</v>
      </c>
      <c r="B6" s="18"/>
    </row>
    <row r="7" spans="1:16" s="1" customFormat="1">
      <c r="A7" s="79"/>
      <c r="M7" s="1" t="s">
        <v>3</v>
      </c>
    </row>
    <row r="8" spans="1:16" s="1" customFormat="1">
      <c r="A8" s="80" t="s">
        <v>5</v>
      </c>
      <c r="B8" s="16"/>
      <c r="P8" s="19"/>
    </row>
    <row r="9" spans="1:16" s="1" customFormat="1">
      <c r="A9" s="79" t="s">
        <v>6</v>
      </c>
      <c r="C9" s="71">
        <v>9</v>
      </c>
      <c r="D9" s="1" t="s">
        <v>10</v>
      </c>
      <c r="P9" s="19"/>
    </row>
    <row r="10" spans="1:16" s="1" customFormat="1">
      <c r="A10" s="79" t="s">
        <v>13</v>
      </c>
      <c r="C10" s="72">
        <v>5.6000000000000001E-2</v>
      </c>
      <c r="P10" s="19"/>
    </row>
    <row r="11" spans="1:16" s="1" customFormat="1">
      <c r="A11" s="79" t="s">
        <v>9</v>
      </c>
      <c r="C11" s="72">
        <v>0.05</v>
      </c>
      <c r="F11" s="59"/>
      <c r="P11" s="19"/>
    </row>
    <row r="12" spans="1:16" s="1" customFormat="1" ht="12.75" customHeight="1">
      <c r="A12" s="79" t="s">
        <v>45</v>
      </c>
      <c r="C12" s="15">
        <v>2.2000000000000002</v>
      </c>
    </row>
    <row r="13" spans="1:16" s="1" customFormat="1" ht="12.75" customHeight="1">
      <c r="A13" s="79" t="s">
        <v>44</v>
      </c>
      <c r="C13" s="15">
        <v>4</v>
      </c>
    </row>
    <row r="14" spans="1:16">
      <c r="A14" s="8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9" t="s">
        <v>49</v>
      </c>
      <c r="M14" s="21"/>
    </row>
    <row r="15" spans="1:16">
      <c r="A15" s="50" t="s">
        <v>0</v>
      </c>
      <c r="B15" s="23"/>
      <c r="C15" s="48" t="s">
        <v>50</v>
      </c>
      <c r="D15" s="48" t="s">
        <v>52</v>
      </c>
      <c r="E15" s="48"/>
      <c r="F15" s="48" t="s">
        <v>51</v>
      </c>
      <c r="G15" s="21" t="s">
        <v>52</v>
      </c>
      <c r="H15" s="21"/>
      <c r="I15" s="20"/>
      <c r="J15" s="20"/>
      <c r="K15" s="20"/>
      <c r="L15" s="20"/>
      <c r="M15" s="20"/>
    </row>
    <row r="16" spans="1:16">
      <c r="A16" s="81" t="s">
        <v>32</v>
      </c>
      <c r="B16" s="24"/>
      <c r="C16" s="9">
        <v>0</v>
      </c>
      <c r="D16" s="17" t="s">
        <v>47</v>
      </c>
      <c r="E16" s="25" t="s">
        <v>53</v>
      </c>
      <c r="F16" s="8">
        <v>260</v>
      </c>
      <c r="G16" s="17" t="s">
        <v>25</v>
      </c>
      <c r="H16" s="17" t="s">
        <v>53</v>
      </c>
      <c r="I16" s="49">
        <f>C9*(1-C10)</f>
        <v>8.4959999999999987</v>
      </c>
      <c r="J16" s="51" t="s">
        <v>7</v>
      </c>
      <c r="K16" s="51" t="s">
        <v>54</v>
      </c>
      <c r="L16" s="3">
        <f>C16*F16*I16</f>
        <v>0</v>
      </c>
      <c r="M16" s="20"/>
    </row>
    <row r="17" spans="1:14">
      <c r="A17" s="81" t="s">
        <v>33</v>
      </c>
      <c r="B17" s="24"/>
      <c r="C17" s="9">
        <v>0.35</v>
      </c>
      <c r="D17" s="17" t="s">
        <v>47</v>
      </c>
      <c r="E17" s="25" t="s">
        <v>53</v>
      </c>
      <c r="F17" s="8">
        <v>400</v>
      </c>
      <c r="G17" s="17" t="s">
        <v>25</v>
      </c>
      <c r="H17" s="17" t="s">
        <v>53</v>
      </c>
      <c r="I17" s="49">
        <f>IF(C13&gt;0,1/C13,0)</f>
        <v>0.25</v>
      </c>
      <c r="J17" s="51" t="s">
        <v>7</v>
      </c>
      <c r="K17" s="51" t="s">
        <v>54</v>
      </c>
      <c r="L17" s="3">
        <f>C17*F17*I17</f>
        <v>35</v>
      </c>
      <c r="M17" s="20"/>
    </row>
    <row r="18" spans="1:14" ht="3.2" customHeight="1">
      <c r="A18" s="81"/>
      <c r="B18" s="20"/>
      <c r="C18" s="20"/>
      <c r="D18" s="20"/>
      <c r="E18" s="20"/>
      <c r="I18" s="20"/>
      <c r="J18" s="20"/>
      <c r="K18" s="20"/>
      <c r="L18" s="27"/>
      <c r="M18" s="20"/>
    </row>
    <row r="19" spans="1:14">
      <c r="A19" s="50" t="s">
        <v>38</v>
      </c>
      <c r="B19" s="23"/>
      <c r="C19" s="20"/>
      <c r="D19" s="20"/>
      <c r="E19" s="20"/>
      <c r="I19" s="20"/>
      <c r="J19" s="20"/>
      <c r="K19" s="20"/>
      <c r="L19" s="3">
        <f>SUM(L16:L17)</f>
        <v>35</v>
      </c>
      <c r="M19" s="20"/>
    </row>
    <row r="20" spans="1:14">
      <c r="A20" s="8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>
      <c r="A21" s="50" t="s">
        <v>1</v>
      </c>
      <c r="B21" s="23"/>
      <c r="C21" s="48" t="s">
        <v>50</v>
      </c>
      <c r="D21" s="48" t="s">
        <v>52</v>
      </c>
      <c r="E21" s="48"/>
      <c r="F21" s="48" t="s">
        <v>51</v>
      </c>
      <c r="G21" s="21" t="s">
        <v>52</v>
      </c>
      <c r="H21" s="21"/>
      <c r="I21" s="20"/>
      <c r="J21" s="20"/>
      <c r="K21" s="20"/>
      <c r="L21" s="25"/>
      <c r="M21" s="20"/>
    </row>
    <row r="22" spans="1:14">
      <c r="A22" s="50" t="s">
        <v>15</v>
      </c>
      <c r="B22" s="24"/>
      <c r="J22" s="20"/>
      <c r="K22" s="20"/>
      <c r="L22" s="20"/>
      <c r="M22" s="20"/>
    </row>
    <row r="23" spans="1:14">
      <c r="A23" s="82" t="s">
        <v>27</v>
      </c>
      <c r="B23" s="28"/>
      <c r="C23" s="39">
        <v>3.11</v>
      </c>
      <c r="D23" s="17" t="s">
        <v>48</v>
      </c>
      <c r="E23" s="25" t="s">
        <v>53</v>
      </c>
      <c r="F23" s="40">
        <v>105</v>
      </c>
      <c r="G23" s="29" t="s">
        <v>24</v>
      </c>
      <c r="H23" s="29"/>
      <c r="I23" s="20"/>
      <c r="J23" s="20"/>
      <c r="K23" s="51" t="s">
        <v>54</v>
      </c>
      <c r="L23" s="3">
        <f t="shared" ref="L23:L28" si="0">C23*F23</f>
        <v>326.55</v>
      </c>
      <c r="M23" s="26"/>
    </row>
    <row r="24" spans="1:14">
      <c r="A24" s="82" t="s">
        <v>28</v>
      </c>
      <c r="B24" s="28"/>
      <c r="C24" s="39">
        <v>0.14000000000000001</v>
      </c>
      <c r="D24" s="17" t="s">
        <v>47</v>
      </c>
      <c r="E24" s="25" t="s">
        <v>53</v>
      </c>
      <c r="F24" s="40">
        <v>1013</v>
      </c>
      <c r="G24" s="29" t="s">
        <v>25</v>
      </c>
      <c r="H24" s="29"/>
      <c r="I24" s="20"/>
      <c r="J24" s="20"/>
      <c r="K24" s="51" t="s">
        <v>54</v>
      </c>
      <c r="L24" s="3">
        <f t="shared" si="0"/>
        <v>141.82000000000002</v>
      </c>
      <c r="M24" s="26"/>
    </row>
    <row r="25" spans="1:14">
      <c r="A25" s="82" t="s">
        <v>29</v>
      </c>
      <c r="B25" s="28"/>
      <c r="C25" s="39">
        <v>7.0000000000000007E-2</v>
      </c>
      <c r="D25" s="17" t="s">
        <v>47</v>
      </c>
      <c r="E25" s="25" t="s">
        <v>53</v>
      </c>
      <c r="F25" s="40">
        <v>288</v>
      </c>
      <c r="G25" s="29" t="s">
        <v>25</v>
      </c>
      <c r="H25" s="29"/>
      <c r="I25" s="20"/>
      <c r="J25" s="20"/>
      <c r="K25" s="51" t="s">
        <v>54</v>
      </c>
      <c r="L25" s="3">
        <f t="shared" si="0"/>
        <v>20.160000000000004</v>
      </c>
      <c r="M25" s="26"/>
    </row>
    <row r="26" spans="1:14">
      <c r="A26" s="82" t="s">
        <v>30</v>
      </c>
      <c r="B26" s="28"/>
      <c r="C26" s="39">
        <v>0.5</v>
      </c>
      <c r="D26" s="17" t="s">
        <v>47</v>
      </c>
      <c r="E26" s="25" t="s">
        <v>53</v>
      </c>
      <c r="F26" s="41">
        <v>36</v>
      </c>
      <c r="G26" s="29" t="s">
        <v>25</v>
      </c>
      <c r="H26" s="29"/>
      <c r="I26" s="20"/>
      <c r="J26" s="20"/>
      <c r="K26" s="51" t="s">
        <v>54</v>
      </c>
      <c r="L26" s="3">
        <f t="shared" si="0"/>
        <v>18</v>
      </c>
      <c r="N26" s="64" t="s">
        <v>62</v>
      </c>
    </row>
    <row r="27" spans="1:14">
      <c r="A27" s="82" t="s">
        <v>30</v>
      </c>
      <c r="B27" s="28"/>
      <c r="C27" s="39">
        <v>0.32</v>
      </c>
      <c r="D27" s="17" t="s">
        <v>47</v>
      </c>
      <c r="E27" s="25" t="s">
        <v>53</v>
      </c>
      <c r="F27" s="41">
        <v>110</v>
      </c>
      <c r="G27" s="29" t="s">
        <v>25</v>
      </c>
      <c r="H27" s="29"/>
      <c r="I27" s="20"/>
      <c r="J27" s="20"/>
      <c r="K27" s="51" t="s">
        <v>54</v>
      </c>
      <c r="L27" s="3">
        <f t="shared" si="0"/>
        <v>35.200000000000003</v>
      </c>
      <c r="N27" s="65"/>
    </row>
    <row r="28" spans="1:14">
      <c r="A28" s="82" t="s">
        <v>31</v>
      </c>
      <c r="B28" s="28"/>
      <c r="C28" s="39">
        <v>56</v>
      </c>
      <c r="D28" s="29" t="s">
        <v>8</v>
      </c>
      <c r="E28" s="25" t="s">
        <v>53</v>
      </c>
      <c r="F28" s="40">
        <v>0</v>
      </c>
      <c r="G28" s="29" t="s">
        <v>26</v>
      </c>
      <c r="H28" s="29"/>
      <c r="I28" s="20"/>
      <c r="J28" s="20"/>
      <c r="K28" s="51" t="s">
        <v>54</v>
      </c>
      <c r="L28" s="3">
        <f t="shared" si="0"/>
        <v>0</v>
      </c>
      <c r="N28" s="62" t="s">
        <v>63</v>
      </c>
    </row>
    <row r="29" spans="1:14">
      <c r="A29" s="83" t="s">
        <v>58</v>
      </c>
      <c r="B29" s="30"/>
      <c r="D29" s="20"/>
      <c r="E29" s="20"/>
      <c r="F29" s="20"/>
      <c r="G29" s="20"/>
      <c r="H29" s="20"/>
      <c r="I29" s="20"/>
      <c r="J29" s="20"/>
      <c r="K29" s="20"/>
      <c r="L29" s="42">
        <v>25</v>
      </c>
      <c r="N29" s="31"/>
    </row>
    <row r="30" spans="1:14">
      <c r="A30" s="82" t="s">
        <v>46</v>
      </c>
      <c r="B30" s="32"/>
      <c r="D30" s="20"/>
      <c r="E30" s="20"/>
      <c r="F30" s="20"/>
      <c r="G30" s="20"/>
      <c r="H30" s="20"/>
      <c r="I30" s="20"/>
      <c r="J30" s="20"/>
      <c r="K30" s="20"/>
      <c r="L30" s="54">
        <v>0</v>
      </c>
      <c r="N30" s="31"/>
    </row>
    <row r="31" spans="1:14">
      <c r="A31" s="50" t="s">
        <v>16</v>
      </c>
      <c r="B31" s="23"/>
      <c r="C31" s="20"/>
      <c r="D31" s="20"/>
      <c r="E31" s="20"/>
      <c r="F31" s="20"/>
      <c r="G31" s="20"/>
      <c r="H31" s="20"/>
      <c r="I31" s="20"/>
      <c r="J31" s="20"/>
      <c r="K31" s="20"/>
      <c r="L31" s="3">
        <f>SUM(L23:L30)</f>
        <v>566.73</v>
      </c>
      <c r="N31" s="3"/>
    </row>
    <row r="32" spans="1:14" ht="7.5" customHeight="1">
      <c r="A32" s="8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N32" s="20"/>
    </row>
    <row r="33" spans="1:14">
      <c r="A33" s="81" t="s">
        <v>17</v>
      </c>
      <c r="B33" s="24"/>
      <c r="C33" s="20"/>
      <c r="D33" s="20"/>
      <c r="E33" s="20"/>
      <c r="F33" s="20"/>
      <c r="G33" s="20"/>
      <c r="H33" s="20"/>
      <c r="I33" s="20"/>
      <c r="J33" s="20"/>
      <c r="K33" s="20"/>
      <c r="L33" s="43">
        <v>25</v>
      </c>
      <c r="N33" s="3"/>
    </row>
    <row r="34" spans="1:14">
      <c r="A34" s="81" t="s">
        <v>18</v>
      </c>
      <c r="B34" s="24"/>
      <c r="C34" s="20"/>
      <c r="D34" s="20"/>
      <c r="E34" s="20"/>
      <c r="F34" s="20"/>
      <c r="G34" s="20"/>
      <c r="H34" s="20"/>
      <c r="I34" s="20"/>
      <c r="J34" s="20"/>
      <c r="K34" s="20"/>
      <c r="L34" s="44">
        <v>50</v>
      </c>
      <c r="N34" s="6"/>
    </row>
    <row r="35" spans="1:14">
      <c r="A35" s="81" t="s">
        <v>19</v>
      </c>
      <c r="B35" s="24"/>
      <c r="C35" s="20"/>
      <c r="D35" s="20"/>
      <c r="E35" s="20"/>
      <c r="F35" s="20"/>
      <c r="G35" s="20"/>
      <c r="H35" s="20"/>
      <c r="I35" s="20"/>
      <c r="J35" s="20"/>
      <c r="K35" s="20"/>
      <c r="L35" s="44">
        <v>30</v>
      </c>
      <c r="N35" s="6"/>
    </row>
    <row r="36" spans="1:14">
      <c r="A36" s="81" t="s">
        <v>46</v>
      </c>
      <c r="B36" s="24"/>
      <c r="C36" s="20"/>
      <c r="D36" s="20"/>
      <c r="E36" s="20"/>
      <c r="F36" s="20"/>
      <c r="G36" s="20"/>
      <c r="H36" s="20"/>
      <c r="I36" s="20"/>
      <c r="J36" s="20"/>
      <c r="K36" s="20"/>
      <c r="L36" s="44"/>
      <c r="N36" s="6"/>
    </row>
    <row r="37" spans="1:14">
      <c r="A37" s="84" t="s">
        <v>55</v>
      </c>
      <c r="B37" s="24"/>
      <c r="C37" s="45">
        <v>0.05</v>
      </c>
      <c r="D37" s="20"/>
      <c r="E37" s="25" t="s">
        <v>53</v>
      </c>
      <c r="F37" s="46">
        <v>5</v>
      </c>
      <c r="G37" s="70" t="s">
        <v>11</v>
      </c>
      <c r="H37" s="29"/>
      <c r="I37" s="29"/>
      <c r="J37" s="20"/>
      <c r="K37" s="51" t="s">
        <v>54</v>
      </c>
      <c r="L37" s="4">
        <f>SUM(L31:L36)*C37*F37/12</f>
        <v>13.994375</v>
      </c>
      <c r="N37" s="68" t="s">
        <v>66</v>
      </c>
    </row>
    <row r="38" spans="1:14">
      <c r="A38" s="81" t="s">
        <v>35</v>
      </c>
      <c r="B38" s="24"/>
      <c r="C38" s="42">
        <v>14</v>
      </c>
      <c r="D38" s="29" t="s">
        <v>34</v>
      </c>
      <c r="E38" s="25" t="s">
        <v>53</v>
      </c>
      <c r="F38" s="46">
        <v>6</v>
      </c>
      <c r="G38" s="70" t="s">
        <v>4</v>
      </c>
      <c r="H38" s="29"/>
      <c r="I38" s="29"/>
      <c r="J38" s="20"/>
      <c r="K38" s="51" t="s">
        <v>54</v>
      </c>
      <c r="L38" s="4">
        <f>C38*F38</f>
        <v>84</v>
      </c>
      <c r="M38" s="26"/>
    </row>
    <row r="39" spans="1:14" ht="3.2" customHeight="1">
      <c r="A39" s="8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3"/>
      <c r="M39" s="20"/>
    </row>
    <row r="40" spans="1:14">
      <c r="A40" s="50" t="s">
        <v>39</v>
      </c>
      <c r="B40" s="23"/>
      <c r="C40" s="20"/>
      <c r="D40" s="20"/>
      <c r="E40" s="20"/>
      <c r="F40" s="20"/>
      <c r="G40" s="20"/>
      <c r="H40" s="20"/>
      <c r="I40" s="20"/>
      <c r="J40" s="20"/>
      <c r="K40" s="20"/>
      <c r="L40" s="3">
        <f>SUM(L31:L38)</f>
        <v>769.72437500000001</v>
      </c>
      <c r="M40" s="3"/>
    </row>
    <row r="41" spans="1:14">
      <c r="A41" s="8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4">
      <c r="A42" s="85" t="s">
        <v>40</v>
      </c>
      <c r="B42" s="23"/>
      <c r="C42" s="20"/>
      <c r="D42" s="20"/>
      <c r="E42" s="20"/>
      <c r="F42" s="20"/>
      <c r="G42" s="20"/>
      <c r="H42" s="20"/>
      <c r="I42" s="20"/>
      <c r="J42" s="20"/>
      <c r="K42" s="20"/>
      <c r="L42" s="33">
        <f>L19-L40</f>
        <v>-734.72437500000001</v>
      </c>
      <c r="M42" s="20"/>
    </row>
    <row r="43" spans="1:14">
      <c r="A43" s="81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4">
      <c r="A44" s="50" t="s">
        <v>2</v>
      </c>
      <c r="B44" s="2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4">
      <c r="A45" s="81" t="s">
        <v>20</v>
      </c>
      <c r="B45" s="24"/>
      <c r="C45" s="20"/>
      <c r="D45" s="20"/>
      <c r="E45" s="20"/>
      <c r="F45" s="20"/>
      <c r="G45" s="20"/>
      <c r="H45" s="20"/>
      <c r="I45" s="20"/>
      <c r="J45" s="20"/>
      <c r="K45" s="20"/>
      <c r="L45" s="43">
        <v>130</v>
      </c>
      <c r="M45" s="3"/>
    </row>
    <row r="46" spans="1:14">
      <c r="A46" s="86" t="s">
        <v>21</v>
      </c>
      <c r="B46" s="34"/>
      <c r="C46" s="20"/>
      <c r="D46" s="20"/>
      <c r="E46" s="20"/>
      <c r="F46" s="20"/>
      <c r="G46" s="20"/>
      <c r="H46" s="20"/>
      <c r="I46" s="20"/>
      <c r="J46" s="20"/>
      <c r="K46" s="20"/>
      <c r="L46" s="44">
        <v>13</v>
      </c>
      <c r="M46" s="6"/>
    </row>
    <row r="47" spans="1:14">
      <c r="A47" s="81" t="s">
        <v>37</v>
      </c>
      <c r="B47" s="20"/>
      <c r="C47" s="47">
        <v>155</v>
      </c>
      <c r="D47" s="35" t="s">
        <v>7</v>
      </c>
      <c r="E47" s="25" t="s">
        <v>53</v>
      </c>
      <c r="F47" s="57">
        <v>0.28000000000000003</v>
      </c>
      <c r="G47" s="29" t="s">
        <v>7</v>
      </c>
      <c r="H47" s="29"/>
      <c r="I47" s="29"/>
      <c r="J47" s="26"/>
      <c r="K47" s="51" t="s">
        <v>54</v>
      </c>
      <c r="L47" s="4">
        <f>C47*F47</f>
        <v>43.400000000000006</v>
      </c>
      <c r="M47" s="26"/>
    </row>
    <row r="48" spans="1:14">
      <c r="A48" s="81" t="s">
        <v>36</v>
      </c>
      <c r="B48" s="24"/>
      <c r="C48" s="45">
        <v>0.1</v>
      </c>
      <c r="D48" s="20"/>
      <c r="E48" s="25" t="s">
        <v>53</v>
      </c>
      <c r="F48" s="58">
        <f>IFERROR((C47+L47)/C12,0)</f>
        <v>90.181818181818173</v>
      </c>
      <c r="G48" s="29"/>
      <c r="H48" s="29"/>
      <c r="I48" s="29"/>
      <c r="J48" s="20"/>
      <c r="K48" s="51" t="s">
        <v>54</v>
      </c>
      <c r="L48" s="4">
        <f>C48*F48</f>
        <v>9.0181818181818176</v>
      </c>
    </row>
    <row r="49" spans="1:13" ht="3.2" customHeight="1">
      <c r="A49" s="8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7"/>
      <c r="M49" s="20"/>
    </row>
    <row r="50" spans="1:13">
      <c r="A50" s="50" t="s">
        <v>43</v>
      </c>
      <c r="B50" s="23"/>
      <c r="C50" s="20"/>
      <c r="D50" s="20"/>
      <c r="E50" s="20"/>
      <c r="F50" s="20"/>
      <c r="G50" s="20"/>
      <c r="H50" s="20"/>
      <c r="I50" s="20"/>
      <c r="J50" s="20"/>
      <c r="K50" s="20"/>
      <c r="L50" s="3">
        <f>SUM(L45:L48)</f>
        <v>195.41818181818184</v>
      </c>
      <c r="M50" s="3"/>
    </row>
    <row r="51" spans="1:13" ht="13.5" thickBot="1">
      <c r="A51" s="8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52"/>
      <c r="M51" s="20"/>
    </row>
    <row r="52" spans="1:13" ht="13.5" thickTop="1">
      <c r="A52" s="50" t="s">
        <v>42</v>
      </c>
      <c r="B52" s="23"/>
      <c r="C52" s="20"/>
      <c r="D52" s="20"/>
      <c r="E52" s="20"/>
      <c r="F52" s="20"/>
      <c r="G52" s="20"/>
      <c r="H52" s="20"/>
      <c r="I52" s="20"/>
      <c r="J52" s="20"/>
      <c r="K52" s="20"/>
      <c r="L52" s="3">
        <f>L40+L50</f>
        <v>965.1425568181819</v>
      </c>
      <c r="M52" s="3"/>
    </row>
    <row r="53" spans="1:13">
      <c r="A53" s="8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>
      <c r="A54" s="50" t="s">
        <v>41</v>
      </c>
      <c r="B54" s="23"/>
      <c r="C54" s="20"/>
      <c r="D54" s="20"/>
      <c r="E54" s="20"/>
      <c r="F54" s="20"/>
      <c r="G54" s="20"/>
      <c r="H54" s="20"/>
      <c r="I54" s="20"/>
      <c r="J54" s="20"/>
      <c r="K54" s="20"/>
      <c r="L54" s="33">
        <f>L19-L52</f>
        <v>-930.1425568181819</v>
      </c>
      <c r="M54" s="20"/>
    </row>
    <row r="55" spans="1:13">
      <c r="A55" s="81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0"/>
    </row>
    <row r="56" spans="1:13">
      <c r="A56" s="87" t="s">
        <v>60</v>
      </c>
      <c r="B56" s="24"/>
      <c r="C56" s="20"/>
      <c r="D56" s="20"/>
      <c r="E56" s="20"/>
      <c r="F56" s="20"/>
      <c r="G56" s="20"/>
      <c r="H56" s="20"/>
      <c r="L56" s="55">
        <f>IF(I16&gt;0,(L40-L17)/I16/(F16/100),"'--")</f>
        <v>33.261099114515432</v>
      </c>
      <c r="M56" s="24" t="s">
        <v>22</v>
      </c>
    </row>
    <row r="57" spans="1:13">
      <c r="A57" s="87" t="s">
        <v>61</v>
      </c>
      <c r="B57" s="24"/>
      <c r="C57" s="20"/>
      <c r="D57" s="20"/>
      <c r="E57" s="20"/>
      <c r="F57" s="20"/>
      <c r="G57" s="20"/>
      <c r="H57" s="20"/>
      <c r="I57" s="20"/>
      <c r="J57" s="20"/>
      <c r="K57" s="20"/>
      <c r="L57" s="55">
        <f>IF(I16&gt;0,(L52-L17)/I16/(F16/100),"'--")</f>
        <v>42.107713893333603</v>
      </c>
      <c r="M57" s="24" t="s">
        <v>22</v>
      </c>
    </row>
    <row r="58" spans="1:13">
      <c r="A58" s="81"/>
      <c r="B58" s="24"/>
      <c r="C58" s="20"/>
      <c r="D58" s="20"/>
      <c r="E58" s="20"/>
      <c r="F58" s="20"/>
      <c r="G58" s="20"/>
      <c r="H58" s="20"/>
      <c r="I58" s="20"/>
      <c r="J58" s="20"/>
      <c r="K58" s="20"/>
      <c r="L58" s="5"/>
      <c r="M58" s="24"/>
    </row>
    <row r="60" spans="1:13" s="1" customFormat="1">
      <c r="A60" s="88" t="s">
        <v>68</v>
      </c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36"/>
      <c r="M60" s="36"/>
    </row>
    <row r="61" spans="1:13" s="1" customFormat="1">
      <c r="A61" s="89" t="s">
        <v>64</v>
      </c>
      <c r="B61" s="13"/>
    </row>
    <row r="62" spans="1:13" s="1" customFormat="1">
      <c r="A62" s="75" t="s">
        <v>14</v>
      </c>
      <c r="B62" s="14"/>
    </row>
    <row r="63" spans="1:13" s="1" customFormat="1">
      <c r="A63" s="90">
        <f ca="1">TODAY()</f>
        <v>44027</v>
      </c>
      <c r="B63" s="2"/>
    </row>
    <row r="64" spans="1:13" s="1" customFormat="1">
      <c r="A64" s="90"/>
      <c r="B64" s="2"/>
    </row>
    <row r="65" spans="1:16" s="37" customFormat="1">
      <c r="A65" s="93" t="s">
        <v>67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37" customFormat="1">
      <c r="A66" s="94" t="s">
        <v>69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s="37" customFormat="1" ht="8.25">
      <c r="A67" s="9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</sheetData>
  <sheetProtection sheet="1" objects="1" scenarios="1"/>
  <phoneticPr fontId="6" type="noConversion"/>
  <hyperlinks>
    <hyperlink ref="A61" r:id="rId1"/>
    <hyperlink ref="A3:B3" r:id="rId2" display="Estimating the Field Capacity of Farm Machines"/>
    <hyperlink ref="A3" r:id="rId3" display="Learn in the Financial Information section"/>
    <hyperlink ref="A3:G3" r:id="rId4" display="For more information see the Livestock Cost of Production Information File."/>
    <hyperlink ref="A3:K3" r:id="rId5" display="For more information see the Livestock Enterprise Budgets Information File."/>
    <hyperlink ref="A2" r:id="rId6"/>
    <hyperlink ref="A66" r:id="rId7" display="https://www.extension.iastate.edu/diversity/ext"/>
  </hyperlinks>
  <printOptions gridLinesSet="0"/>
  <pageMargins left="0.7" right="0.7" top="0.75" bottom="0.75" header="0.3" footer="0.3"/>
  <pageSetup scale="83" orientation="portrait" horizontalDpi="4294967292" r:id="rId8"/>
  <headerFooter alignWithMargins="0">
    <oddHeader>&amp;LIowa State University Extension and Outreach&amp;RAg Decision Maker File B1-21</oddHeader>
    <oddFooter>&amp;Lhttp://www.extension.iastate.edu/agdm/livestock/xls/b1-21farrowtofinishp6.xlsx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67"/>
  <sheetViews>
    <sheetView showGridLines="0" zoomScaleNormal="100" workbookViewId="0"/>
  </sheetViews>
  <sheetFormatPr defaultColWidth="10.140625" defaultRowHeight="12.75"/>
  <cols>
    <col min="1" max="1" width="32.7109375" style="92" customWidth="1"/>
    <col min="2" max="2" width="1.7109375" style="22" customWidth="1"/>
    <col min="3" max="3" width="10.7109375" style="22" customWidth="1"/>
    <col min="4" max="4" width="8.85546875" style="22" customWidth="1"/>
    <col min="5" max="5" width="1.7109375" style="22" customWidth="1"/>
    <col min="6" max="6" width="10.7109375" style="22" customWidth="1"/>
    <col min="7" max="7" width="5.140625" style="22" customWidth="1"/>
    <col min="8" max="8" width="2.42578125" style="22" bestFit="1" customWidth="1"/>
    <col min="9" max="9" width="6.7109375" style="22" customWidth="1"/>
    <col min="10" max="10" width="5" style="22" bestFit="1" customWidth="1"/>
    <col min="11" max="11" width="2.7109375" style="22" bestFit="1" customWidth="1"/>
    <col min="12" max="12" width="11.7109375" style="22" customWidth="1"/>
    <col min="13" max="13" width="9.42578125" style="22" customWidth="1"/>
    <col min="14" max="16384" width="10.140625" style="22"/>
  </cols>
  <sheetData>
    <row r="1" spans="1:16" s="56" customFormat="1" ht="33.75" customHeight="1" thickBot="1">
      <c r="A1" s="73" t="s">
        <v>23</v>
      </c>
    </row>
    <row r="2" spans="1:16" s="61" customFormat="1" ht="15.75" thickTop="1">
      <c r="A2" s="74" t="s">
        <v>57</v>
      </c>
      <c r="B2" s="69"/>
      <c r="C2" s="69"/>
      <c r="D2" s="69"/>
      <c r="E2" s="69"/>
      <c r="F2" s="69"/>
      <c r="G2" s="69"/>
      <c r="H2" s="59"/>
      <c r="I2" s="59"/>
      <c r="J2" s="59"/>
      <c r="K2" s="59"/>
      <c r="L2" s="60"/>
    </row>
    <row r="3" spans="1:16" s="1" customFormat="1" ht="12.75" customHeight="1">
      <c r="A3" s="75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6" s="1" customFormat="1">
      <c r="A4" s="76" t="s">
        <v>12</v>
      </c>
      <c r="B4" s="66"/>
      <c r="C4" s="67"/>
      <c r="D4" s="7"/>
      <c r="E4" s="7"/>
      <c r="F4" s="7"/>
      <c r="G4" s="7"/>
      <c r="H4" s="7"/>
      <c r="I4" s="7"/>
      <c r="J4" s="7"/>
      <c r="K4" s="7"/>
      <c r="L4" s="7"/>
    </row>
    <row r="5" spans="1:16" s="1" customFormat="1">
      <c r="A5" s="77"/>
      <c r="B5" s="17"/>
    </row>
    <row r="6" spans="1:16" s="1" customFormat="1">
      <c r="A6" s="78"/>
      <c r="B6" s="18"/>
    </row>
    <row r="7" spans="1:16" s="1" customFormat="1">
      <c r="A7" s="79"/>
      <c r="M7" s="1" t="s">
        <v>3</v>
      </c>
    </row>
    <row r="8" spans="1:16" s="1" customFormat="1">
      <c r="A8" s="80" t="s">
        <v>5</v>
      </c>
      <c r="B8" s="16"/>
      <c r="P8" s="19"/>
    </row>
    <row r="9" spans="1:16" s="1" customFormat="1">
      <c r="A9" s="79" t="s">
        <v>6</v>
      </c>
      <c r="C9" s="71"/>
      <c r="D9" s="1" t="s">
        <v>10</v>
      </c>
      <c r="P9" s="19"/>
    </row>
    <row r="10" spans="1:16" s="1" customFormat="1">
      <c r="A10" s="79" t="s">
        <v>13</v>
      </c>
      <c r="C10" s="72"/>
      <c r="P10" s="19"/>
    </row>
    <row r="11" spans="1:16" s="1" customFormat="1">
      <c r="A11" s="79" t="s">
        <v>9</v>
      </c>
      <c r="C11" s="72"/>
      <c r="F11" s="59"/>
      <c r="P11" s="19"/>
    </row>
    <row r="12" spans="1:16" s="1" customFormat="1" ht="12.75" customHeight="1">
      <c r="A12" s="79" t="s">
        <v>45</v>
      </c>
      <c r="C12" s="15"/>
    </row>
    <row r="13" spans="1:16" s="1" customFormat="1" ht="12.75" customHeight="1">
      <c r="A13" s="79" t="s">
        <v>44</v>
      </c>
      <c r="C13" s="15"/>
    </row>
    <row r="14" spans="1:16">
      <c r="A14" s="8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9" t="s">
        <v>49</v>
      </c>
      <c r="M14" s="21"/>
    </row>
    <row r="15" spans="1:16">
      <c r="A15" s="50" t="s">
        <v>0</v>
      </c>
      <c r="B15" s="23"/>
      <c r="C15" s="48" t="s">
        <v>50</v>
      </c>
      <c r="D15" s="48" t="s">
        <v>52</v>
      </c>
      <c r="E15" s="48"/>
      <c r="F15" s="48" t="s">
        <v>51</v>
      </c>
      <c r="G15" s="21" t="s">
        <v>52</v>
      </c>
      <c r="H15" s="21"/>
      <c r="I15" s="20"/>
      <c r="J15" s="20"/>
      <c r="K15" s="20"/>
      <c r="L15" s="20"/>
      <c r="M15" s="20"/>
    </row>
    <row r="16" spans="1:16">
      <c r="A16" s="81" t="s">
        <v>32</v>
      </c>
      <c r="B16" s="24"/>
      <c r="C16" s="9"/>
      <c r="D16" s="17" t="s">
        <v>47</v>
      </c>
      <c r="E16" s="25" t="s">
        <v>53</v>
      </c>
      <c r="F16" s="8"/>
      <c r="G16" s="17" t="s">
        <v>25</v>
      </c>
      <c r="H16" s="17" t="s">
        <v>53</v>
      </c>
      <c r="I16" s="49">
        <f>C9*(1-C10)</f>
        <v>0</v>
      </c>
      <c r="J16" s="51" t="s">
        <v>7</v>
      </c>
      <c r="K16" s="51" t="s">
        <v>54</v>
      </c>
      <c r="L16" s="3">
        <f>C16*F16*I16</f>
        <v>0</v>
      </c>
      <c r="M16" s="20"/>
    </row>
    <row r="17" spans="1:14">
      <c r="A17" s="81" t="s">
        <v>33</v>
      </c>
      <c r="B17" s="24"/>
      <c r="C17" s="9"/>
      <c r="D17" s="17" t="s">
        <v>47</v>
      </c>
      <c r="E17" s="25" t="s">
        <v>53</v>
      </c>
      <c r="F17" s="8"/>
      <c r="G17" s="17" t="s">
        <v>25</v>
      </c>
      <c r="H17" s="17" t="s">
        <v>53</v>
      </c>
      <c r="I17" s="49">
        <f>IF(C13&gt;0,1/C13,0)</f>
        <v>0</v>
      </c>
      <c r="J17" s="51" t="s">
        <v>7</v>
      </c>
      <c r="K17" s="51" t="s">
        <v>54</v>
      </c>
      <c r="L17" s="3">
        <f>C17*F17*I17</f>
        <v>0</v>
      </c>
      <c r="M17" s="20"/>
    </row>
    <row r="18" spans="1:14" ht="3.2" customHeight="1">
      <c r="A18" s="81"/>
      <c r="B18" s="20"/>
      <c r="C18" s="20"/>
      <c r="D18" s="20"/>
      <c r="E18" s="20"/>
      <c r="I18" s="20"/>
      <c r="J18" s="20"/>
      <c r="K18" s="20"/>
      <c r="L18" s="27"/>
      <c r="M18" s="20"/>
    </row>
    <row r="19" spans="1:14">
      <c r="A19" s="50" t="s">
        <v>38</v>
      </c>
      <c r="B19" s="23"/>
      <c r="C19" s="20"/>
      <c r="D19" s="20"/>
      <c r="E19" s="20"/>
      <c r="I19" s="20"/>
      <c r="J19" s="20"/>
      <c r="K19" s="20"/>
      <c r="L19" s="3">
        <f>SUM(L16:L17)</f>
        <v>0</v>
      </c>
      <c r="M19" s="20"/>
    </row>
    <row r="20" spans="1:14">
      <c r="A20" s="8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>
      <c r="A21" s="50" t="s">
        <v>1</v>
      </c>
      <c r="B21" s="23"/>
      <c r="C21" s="48" t="s">
        <v>50</v>
      </c>
      <c r="D21" s="48" t="s">
        <v>52</v>
      </c>
      <c r="E21" s="48"/>
      <c r="F21" s="48" t="s">
        <v>51</v>
      </c>
      <c r="G21" s="21" t="s">
        <v>52</v>
      </c>
      <c r="H21" s="21"/>
      <c r="I21" s="20"/>
      <c r="J21" s="20"/>
      <c r="K21" s="20"/>
      <c r="L21" s="25"/>
      <c r="M21" s="20"/>
    </row>
    <row r="22" spans="1:14">
      <c r="A22" s="50" t="s">
        <v>15</v>
      </c>
      <c r="B22" s="24"/>
      <c r="J22" s="20"/>
      <c r="K22" s="20"/>
      <c r="L22" s="20"/>
      <c r="M22" s="20"/>
    </row>
    <row r="23" spans="1:14">
      <c r="A23" s="82" t="s">
        <v>27</v>
      </c>
      <c r="B23" s="28"/>
      <c r="C23" s="39"/>
      <c r="D23" s="17" t="s">
        <v>48</v>
      </c>
      <c r="E23" s="25" t="s">
        <v>53</v>
      </c>
      <c r="F23" s="40"/>
      <c r="G23" s="29" t="s">
        <v>24</v>
      </c>
      <c r="H23" s="29"/>
      <c r="I23" s="20"/>
      <c r="J23" s="20"/>
      <c r="K23" s="51" t="s">
        <v>54</v>
      </c>
      <c r="L23" s="3">
        <f t="shared" ref="L23:L28" si="0">C23*F23</f>
        <v>0</v>
      </c>
      <c r="M23" s="26"/>
    </row>
    <row r="24" spans="1:14">
      <c r="A24" s="82" t="s">
        <v>28</v>
      </c>
      <c r="B24" s="28"/>
      <c r="C24" s="39"/>
      <c r="D24" s="17" t="s">
        <v>47</v>
      </c>
      <c r="E24" s="25" t="s">
        <v>53</v>
      </c>
      <c r="F24" s="40"/>
      <c r="G24" s="29" t="s">
        <v>25</v>
      </c>
      <c r="H24" s="29"/>
      <c r="I24" s="20"/>
      <c r="J24" s="20"/>
      <c r="K24" s="51" t="s">
        <v>54</v>
      </c>
      <c r="L24" s="3">
        <f t="shared" si="0"/>
        <v>0</v>
      </c>
      <c r="M24" s="26"/>
    </row>
    <row r="25" spans="1:14">
      <c r="A25" s="82" t="s">
        <v>29</v>
      </c>
      <c r="B25" s="28"/>
      <c r="C25" s="39"/>
      <c r="D25" s="17" t="s">
        <v>47</v>
      </c>
      <c r="E25" s="25" t="s">
        <v>53</v>
      </c>
      <c r="F25" s="40"/>
      <c r="G25" s="29" t="s">
        <v>25</v>
      </c>
      <c r="H25" s="29"/>
      <c r="I25" s="20"/>
      <c r="J25" s="20"/>
      <c r="K25" s="51" t="s">
        <v>54</v>
      </c>
      <c r="L25" s="3">
        <f t="shared" si="0"/>
        <v>0</v>
      </c>
      <c r="M25" s="26"/>
    </row>
    <row r="26" spans="1:14">
      <c r="A26" s="82" t="s">
        <v>30</v>
      </c>
      <c r="B26" s="28"/>
      <c r="C26" s="39"/>
      <c r="D26" s="17" t="s">
        <v>47</v>
      </c>
      <c r="E26" s="25" t="s">
        <v>53</v>
      </c>
      <c r="F26" s="41"/>
      <c r="G26" s="29" t="s">
        <v>25</v>
      </c>
      <c r="H26" s="29"/>
      <c r="I26" s="20"/>
      <c r="J26" s="20"/>
      <c r="K26" s="51" t="s">
        <v>54</v>
      </c>
      <c r="L26" s="3">
        <f t="shared" si="0"/>
        <v>0</v>
      </c>
      <c r="N26" s="64" t="s">
        <v>62</v>
      </c>
    </row>
    <row r="27" spans="1:14">
      <c r="A27" s="82" t="s">
        <v>30</v>
      </c>
      <c r="B27" s="28"/>
      <c r="C27" s="39"/>
      <c r="D27" s="17" t="s">
        <v>47</v>
      </c>
      <c r="E27" s="25" t="s">
        <v>53</v>
      </c>
      <c r="F27" s="41"/>
      <c r="G27" s="29" t="s">
        <v>25</v>
      </c>
      <c r="H27" s="29"/>
      <c r="I27" s="20"/>
      <c r="J27" s="20"/>
      <c r="K27" s="51" t="s">
        <v>54</v>
      </c>
      <c r="L27" s="3">
        <f t="shared" si="0"/>
        <v>0</v>
      </c>
      <c r="N27" s="65"/>
    </row>
    <row r="28" spans="1:14">
      <c r="A28" s="82" t="s">
        <v>31</v>
      </c>
      <c r="B28" s="28"/>
      <c r="C28" s="39"/>
      <c r="D28" s="29" t="s">
        <v>8</v>
      </c>
      <c r="E28" s="25" t="s">
        <v>53</v>
      </c>
      <c r="F28" s="40"/>
      <c r="G28" s="29" t="s">
        <v>26</v>
      </c>
      <c r="H28" s="29"/>
      <c r="I28" s="20"/>
      <c r="J28" s="20"/>
      <c r="K28" s="51" t="s">
        <v>54</v>
      </c>
      <c r="L28" s="3">
        <f t="shared" si="0"/>
        <v>0</v>
      </c>
      <c r="N28" s="62" t="s">
        <v>63</v>
      </c>
    </row>
    <row r="29" spans="1:14">
      <c r="A29" s="83" t="s">
        <v>58</v>
      </c>
      <c r="B29" s="30"/>
      <c r="D29" s="20"/>
      <c r="E29" s="20"/>
      <c r="F29" s="20"/>
      <c r="G29" s="20"/>
      <c r="H29" s="20"/>
      <c r="I29" s="20"/>
      <c r="J29" s="20"/>
      <c r="K29" s="20"/>
      <c r="L29" s="42"/>
      <c r="N29" s="31"/>
    </row>
    <row r="30" spans="1:14">
      <c r="A30" s="82" t="s">
        <v>46</v>
      </c>
      <c r="B30" s="32"/>
      <c r="D30" s="20"/>
      <c r="E30" s="20"/>
      <c r="F30" s="20"/>
      <c r="G30" s="20"/>
      <c r="H30" s="20"/>
      <c r="I30" s="20"/>
      <c r="J30" s="20"/>
      <c r="K30" s="20"/>
      <c r="L30" s="54"/>
      <c r="N30" s="31"/>
    </row>
    <row r="31" spans="1:14">
      <c r="A31" s="50" t="s">
        <v>16</v>
      </c>
      <c r="B31" s="23"/>
      <c r="C31" s="20"/>
      <c r="D31" s="20"/>
      <c r="E31" s="20"/>
      <c r="F31" s="20"/>
      <c r="G31" s="20"/>
      <c r="H31" s="20"/>
      <c r="I31" s="20"/>
      <c r="J31" s="20"/>
      <c r="K31" s="20"/>
      <c r="L31" s="3">
        <f>SUM(L23:L30)</f>
        <v>0</v>
      </c>
      <c r="N31" s="3"/>
    </row>
    <row r="32" spans="1:14" ht="7.5" customHeight="1">
      <c r="A32" s="8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N32" s="20"/>
    </row>
    <row r="33" spans="1:14">
      <c r="A33" s="81" t="s">
        <v>17</v>
      </c>
      <c r="B33" s="24"/>
      <c r="C33" s="20"/>
      <c r="D33" s="20"/>
      <c r="E33" s="20"/>
      <c r="F33" s="20"/>
      <c r="G33" s="20"/>
      <c r="H33" s="20"/>
      <c r="I33" s="20"/>
      <c r="J33" s="20"/>
      <c r="K33" s="20"/>
      <c r="L33" s="43"/>
      <c r="N33" s="3"/>
    </row>
    <row r="34" spans="1:14">
      <c r="A34" s="81" t="s">
        <v>18</v>
      </c>
      <c r="B34" s="24"/>
      <c r="C34" s="20"/>
      <c r="D34" s="20"/>
      <c r="E34" s="20"/>
      <c r="F34" s="20"/>
      <c r="G34" s="20"/>
      <c r="H34" s="20"/>
      <c r="I34" s="20"/>
      <c r="J34" s="20"/>
      <c r="K34" s="20"/>
      <c r="L34" s="44"/>
      <c r="N34" s="6"/>
    </row>
    <row r="35" spans="1:14">
      <c r="A35" s="81" t="s">
        <v>19</v>
      </c>
      <c r="B35" s="24"/>
      <c r="C35" s="20"/>
      <c r="D35" s="20"/>
      <c r="E35" s="20"/>
      <c r="F35" s="20"/>
      <c r="G35" s="20"/>
      <c r="H35" s="20"/>
      <c r="I35" s="20"/>
      <c r="J35" s="20"/>
      <c r="K35" s="20"/>
      <c r="L35" s="44"/>
      <c r="N35" s="6"/>
    </row>
    <row r="36" spans="1:14">
      <c r="A36" s="81" t="s">
        <v>46</v>
      </c>
      <c r="B36" s="24"/>
      <c r="C36" s="20"/>
      <c r="D36" s="20"/>
      <c r="E36" s="20"/>
      <c r="F36" s="20"/>
      <c r="G36" s="20"/>
      <c r="H36" s="20"/>
      <c r="I36" s="20"/>
      <c r="J36" s="20"/>
      <c r="K36" s="20"/>
      <c r="L36" s="44"/>
      <c r="N36" s="6"/>
    </row>
    <row r="37" spans="1:14">
      <c r="A37" s="84" t="s">
        <v>55</v>
      </c>
      <c r="B37" s="24"/>
      <c r="C37" s="45"/>
      <c r="D37" s="20"/>
      <c r="E37" s="25" t="s">
        <v>53</v>
      </c>
      <c r="F37" s="46"/>
      <c r="G37" s="70" t="s">
        <v>11</v>
      </c>
      <c r="H37" s="29"/>
      <c r="I37" s="29"/>
      <c r="J37" s="20"/>
      <c r="K37" s="51" t="s">
        <v>54</v>
      </c>
      <c r="L37" s="4">
        <f>SUM(L31:L36)*C37*F37/12</f>
        <v>0</v>
      </c>
      <c r="N37" s="68" t="s">
        <v>66</v>
      </c>
    </row>
    <row r="38" spans="1:14">
      <c r="A38" s="81" t="s">
        <v>35</v>
      </c>
      <c r="B38" s="24"/>
      <c r="C38" s="42"/>
      <c r="D38" s="29" t="s">
        <v>34</v>
      </c>
      <c r="E38" s="25" t="s">
        <v>53</v>
      </c>
      <c r="F38" s="46"/>
      <c r="G38" s="70" t="s">
        <v>4</v>
      </c>
      <c r="H38" s="29"/>
      <c r="I38" s="29"/>
      <c r="J38" s="20"/>
      <c r="K38" s="51" t="s">
        <v>54</v>
      </c>
      <c r="L38" s="4">
        <f>C38*F38</f>
        <v>0</v>
      </c>
      <c r="M38" s="26"/>
    </row>
    <row r="39" spans="1:14" ht="3.2" customHeight="1">
      <c r="A39" s="8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3"/>
      <c r="M39" s="20"/>
    </row>
    <row r="40" spans="1:14">
      <c r="A40" s="50" t="s">
        <v>39</v>
      </c>
      <c r="B40" s="23"/>
      <c r="C40" s="20"/>
      <c r="D40" s="20"/>
      <c r="E40" s="20"/>
      <c r="F40" s="20"/>
      <c r="G40" s="20"/>
      <c r="H40" s="20"/>
      <c r="I40" s="20"/>
      <c r="J40" s="20"/>
      <c r="K40" s="20"/>
      <c r="L40" s="3">
        <f>SUM(L31:L38)</f>
        <v>0</v>
      </c>
      <c r="M40" s="3"/>
    </row>
    <row r="41" spans="1:14">
      <c r="A41" s="81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4">
      <c r="A42" s="85" t="s">
        <v>40</v>
      </c>
      <c r="B42" s="23"/>
      <c r="C42" s="20"/>
      <c r="D42" s="20"/>
      <c r="E42" s="20"/>
      <c r="F42" s="20"/>
      <c r="G42" s="20"/>
      <c r="H42" s="20"/>
      <c r="I42" s="20"/>
      <c r="J42" s="20"/>
      <c r="K42" s="20"/>
      <c r="L42" s="33">
        <f>L19-L40</f>
        <v>0</v>
      </c>
      <c r="M42" s="20"/>
    </row>
    <row r="43" spans="1:14">
      <c r="A43" s="81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4">
      <c r="A44" s="50" t="s">
        <v>2</v>
      </c>
      <c r="B44" s="2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4">
      <c r="A45" s="81" t="s">
        <v>20</v>
      </c>
      <c r="B45" s="24"/>
      <c r="C45" s="20"/>
      <c r="D45" s="20"/>
      <c r="E45" s="20"/>
      <c r="F45" s="20"/>
      <c r="G45" s="20"/>
      <c r="H45" s="20"/>
      <c r="I45" s="20"/>
      <c r="J45" s="20"/>
      <c r="K45" s="20"/>
      <c r="L45" s="43"/>
      <c r="M45" s="3"/>
    </row>
    <row r="46" spans="1:14">
      <c r="A46" s="86" t="s">
        <v>21</v>
      </c>
      <c r="B46" s="34"/>
      <c r="C46" s="20"/>
      <c r="D46" s="20"/>
      <c r="E46" s="20"/>
      <c r="F46" s="20"/>
      <c r="G46" s="20"/>
      <c r="H46" s="20"/>
      <c r="I46" s="20"/>
      <c r="J46" s="20"/>
      <c r="K46" s="20"/>
      <c r="L46" s="44"/>
      <c r="M46" s="6"/>
    </row>
    <row r="47" spans="1:14">
      <c r="A47" s="81" t="s">
        <v>37</v>
      </c>
      <c r="B47" s="20"/>
      <c r="C47" s="47"/>
      <c r="D47" s="62" t="s">
        <v>7</v>
      </c>
      <c r="E47" s="25" t="s">
        <v>53</v>
      </c>
      <c r="F47" s="57"/>
      <c r="G47" s="29" t="s">
        <v>7</v>
      </c>
      <c r="H47" s="29"/>
      <c r="I47" s="29"/>
      <c r="J47" s="26"/>
      <c r="K47" s="51" t="s">
        <v>54</v>
      </c>
      <c r="L47" s="4">
        <f>C47*F47</f>
        <v>0</v>
      </c>
      <c r="M47" s="26"/>
    </row>
    <row r="48" spans="1:14">
      <c r="A48" s="81" t="s">
        <v>36</v>
      </c>
      <c r="B48" s="24"/>
      <c r="C48" s="45"/>
      <c r="D48" s="20"/>
      <c r="E48" s="25" t="s">
        <v>53</v>
      </c>
      <c r="F48" s="58">
        <f>IFERROR((C47+L47)/C12,0)</f>
        <v>0</v>
      </c>
      <c r="G48" s="29"/>
      <c r="H48" s="29"/>
      <c r="I48" s="29"/>
      <c r="J48" s="20"/>
      <c r="K48" s="51" t="s">
        <v>54</v>
      </c>
      <c r="L48" s="4">
        <f>C48*F48</f>
        <v>0</v>
      </c>
    </row>
    <row r="49" spans="1:13" ht="3.2" customHeight="1">
      <c r="A49" s="8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7"/>
      <c r="M49" s="20"/>
    </row>
    <row r="50" spans="1:13">
      <c r="A50" s="50" t="s">
        <v>43</v>
      </c>
      <c r="B50" s="23"/>
      <c r="C50" s="20"/>
      <c r="D50" s="20"/>
      <c r="E50" s="20"/>
      <c r="F50" s="20"/>
      <c r="G50" s="20"/>
      <c r="H50" s="20"/>
      <c r="I50" s="20"/>
      <c r="J50" s="20"/>
      <c r="K50" s="20"/>
      <c r="L50" s="3">
        <f>SUM(L45:L48)</f>
        <v>0</v>
      </c>
      <c r="M50" s="3"/>
    </row>
    <row r="51" spans="1:13" ht="13.5" thickBot="1">
      <c r="A51" s="81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52"/>
      <c r="M51" s="20"/>
    </row>
    <row r="52" spans="1:13" ht="13.5" thickTop="1">
      <c r="A52" s="50" t="s">
        <v>42</v>
      </c>
      <c r="B52" s="23"/>
      <c r="C52" s="20"/>
      <c r="D52" s="20"/>
      <c r="E52" s="20"/>
      <c r="F52" s="20"/>
      <c r="G52" s="20"/>
      <c r="H52" s="20"/>
      <c r="I52" s="20"/>
      <c r="J52" s="20"/>
      <c r="K52" s="20"/>
      <c r="L52" s="3">
        <f>L40+L50</f>
        <v>0</v>
      </c>
      <c r="M52" s="3"/>
    </row>
    <row r="53" spans="1:13">
      <c r="A53" s="8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>
      <c r="A54" s="50" t="s">
        <v>41</v>
      </c>
      <c r="B54" s="23"/>
      <c r="C54" s="20"/>
      <c r="D54" s="20"/>
      <c r="E54" s="20"/>
      <c r="F54" s="20"/>
      <c r="G54" s="20"/>
      <c r="H54" s="20"/>
      <c r="I54" s="20"/>
      <c r="J54" s="20"/>
      <c r="K54" s="20"/>
      <c r="L54" s="33">
        <f>L19-L52</f>
        <v>0</v>
      </c>
      <c r="M54" s="20"/>
    </row>
    <row r="55" spans="1:13">
      <c r="A55" s="81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0"/>
    </row>
    <row r="56" spans="1:13">
      <c r="A56" s="87" t="s">
        <v>60</v>
      </c>
      <c r="B56" s="24"/>
      <c r="C56" s="20"/>
      <c r="D56" s="20"/>
      <c r="E56" s="20"/>
      <c r="F56" s="20"/>
      <c r="G56" s="20"/>
      <c r="H56" s="20"/>
      <c r="L56" s="55" t="str">
        <f>IF(I16&gt;0,(L40-L17)/I16/(F16/100),"'--")</f>
        <v>'--</v>
      </c>
      <c r="M56" s="24" t="s">
        <v>22</v>
      </c>
    </row>
    <row r="57" spans="1:13">
      <c r="A57" s="87" t="s">
        <v>61</v>
      </c>
      <c r="B57" s="24"/>
      <c r="C57" s="20"/>
      <c r="D57" s="20"/>
      <c r="E57" s="20"/>
      <c r="F57" s="20"/>
      <c r="G57" s="20"/>
      <c r="H57" s="20"/>
      <c r="I57" s="20"/>
      <c r="J57" s="20"/>
      <c r="K57" s="20"/>
      <c r="L57" s="55" t="str">
        <f>IF(I16&gt;0,(L52-L17)/I16/(F16/100),"'--")</f>
        <v>'--</v>
      </c>
      <c r="M57" s="24" t="s">
        <v>22</v>
      </c>
    </row>
    <row r="58" spans="1:13">
      <c r="A58" s="81"/>
      <c r="B58" s="24"/>
      <c r="C58" s="20"/>
      <c r="D58" s="20"/>
      <c r="E58" s="20"/>
      <c r="F58" s="20"/>
      <c r="G58" s="20"/>
      <c r="H58" s="20"/>
      <c r="I58" s="20"/>
      <c r="J58" s="20"/>
      <c r="K58" s="20"/>
      <c r="L58" s="5"/>
      <c r="M58" s="24"/>
    </row>
    <row r="60" spans="1:13" s="1" customFormat="1">
      <c r="A60" s="88" t="s">
        <v>68</v>
      </c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36"/>
      <c r="M60" s="36"/>
    </row>
    <row r="61" spans="1:13" s="1" customFormat="1">
      <c r="A61" s="89" t="s">
        <v>64</v>
      </c>
      <c r="B61" s="13"/>
    </row>
    <row r="62" spans="1:13" s="1" customFormat="1">
      <c r="A62" s="75" t="s">
        <v>14</v>
      </c>
      <c r="B62" s="14"/>
    </row>
    <row r="63" spans="1:13" s="1" customFormat="1">
      <c r="A63" s="90">
        <f ca="1">TODAY()</f>
        <v>44027</v>
      </c>
      <c r="B63" s="2"/>
    </row>
    <row r="64" spans="1:13" s="1" customFormat="1">
      <c r="A64" s="90"/>
      <c r="B64" s="2"/>
    </row>
    <row r="65" spans="1:16" s="37" customFormat="1">
      <c r="A65" s="93" t="s">
        <v>67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37" customFormat="1">
      <c r="A66" s="94" t="s">
        <v>69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s="37" customFormat="1" ht="8.25">
      <c r="A67" s="9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</sheetData>
  <sheetProtection sheet="1" objects="1" scenarios="1"/>
  <hyperlinks>
    <hyperlink ref="A61" r:id="rId1"/>
    <hyperlink ref="A3:B3" r:id="rId2" display="Estimating the Field Capacity of Farm Machines"/>
    <hyperlink ref="A3" r:id="rId3" display="Learn in the Financial Information section"/>
    <hyperlink ref="A3:G3" r:id="rId4" display="For more information see the Livestock Cost of Production Information File."/>
    <hyperlink ref="A3:K3" r:id="rId5" display="For more information see the Livestock Enterprise Budgets Information File."/>
    <hyperlink ref="A2" r:id="rId6"/>
    <hyperlink ref="A66" r:id="rId7" display="https://www.extension.iastate.edu/diversity/ext"/>
  </hyperlinks>
  <printOptions gridLinesSet="0"/>
  <pageMargins left="0.7" right="0.7" top="0.75" bottom="0.75" header="0.3" footer="0.3"/>
  <pageSetup scale="83" orientation="portrait" horizontalDpi="4294967292" r:id="rId8"/>
  <headerFooter alignWithMargins="0">
    <oddHeader>&amp;LIowa State University Extension and Outreach&amp;RAg Decision Maker File B1-21</oddHeader>
    <oddFooter>&amp;Lhttp://www.extension.iastate.edu/agdm/livestock/xls/b1-21farrowtofinishp6.xlsx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Pasture</vt:lpstr>
      <vt:lpstr>Confinement</vt:lpstr>
      <vt:lpstr>Blank</vt:lpstr>
      <vt:lpstr>Blank!Print_Area</vt:lpstr>
      <vt:lpstr>Confinement!Print_Area</vt:lpstr>
      <vt:lpstr>Pasture!Print_Area</vt:lpstr>
    </vt:vector>
  </TitlesOfParts>
  <Company>ISU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ISU_AgDM</dc:creator>
  <cp:lastModifiedBy>Johanns, Ann M [ECONA]</cp:lastModifiedBy>
  <cp:lastPrinted>2018-02-12T18:51:43Z</cp:lastPrinted>
  <dcterms:created xsi:type="dcterms:W3CDTF">2001-03-23T22:57:52Z</dcterms:created>
  <dcterms:modified xsi:type="dcterms:W3CDTF">2020-07-15T16:06:34Z</dcterms:modified>
</cp:coreProperties>
</file>